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150" activeTab="0"/>
  </bookViews>
  <sheets>
    <sheet name="MB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<sst xmlns="http://schemas.openxmlformats.org/spreadsheetml/2006/main" count="32" uniqueCount="28">
  <si>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AF</t>
  </si>
  <si>
    <t>First Name</t>
  </si>
  <si>
    <t>Last Name</t>
  </si>
  <si>
    <t>Address</t>
  </si>
  <si>
    <t>City</t>
  </si>
  <si>
    <t>State</t>
  </si>
  <si>
    <t>Zip Code</t>
  </si>
  <si>
    <t>PD/HP</t>
  </si>
  <si>
    <t>DOA</t>
  </si>
  <si>
    <t>Mr# / Ms#</t>
  </si>
  <si>
    <t>Amb</t>
  </si>
  <si>
    <t>N</t>
  </si>
  <si>
    <t>af driver</t>
  </si>
  <si>
    <t>Mr.</t>
  </si>
  <si>
    <t>driver</t>
  </si>
  <si>
    <t>Thomas</t>
  </si>
  <si>
    <t>Turner</t>
  </si>
  <si>
    <t>AAAAAHr8/xo=</t>
  </si>
  <si>
    <t>Dublin PD</t>
  </si>
  <si>
    <t>Walter</t>
  </si>
  <si>
    <t>409 Main St</t>
  </si>
  <si>
    <t>West Liberty</t>
  </si>
  <si>
    <t>OH</t>
  </si>
  <si>
    <t>Wilson</t>
  </si>
  <si>
    <t>2224 1st Ave</t>
  </si>
  <si>
    <t>Columbus</t>
  </si>
  <si>
    <t>Damage</t>
  </si>
  <si>
    <t>Injury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</si>
</sst>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"/>
  <sheetViews>
    <sheetView tabSelected="1" zoomScaleSheetLayoutView="90" zoomScalePageLayoutView="0" workbookViewId="0" topLeftCell="A1">
      <selection activeCell="A4" sqref="A4"/>
    </sheetView>
  </sheetViews>
  <sheetFormatPr defaultColWidth="9.140625" defaultRowHeight="12.75"/>
  <cols>
    <col min="1" max="2" width="14.8515625" style="0" customWidth="1"/>
    <col min="3" max="3" width="16.140625" style="0" customWidth="1"/>
    <col min="4" max="4" width="35.421875" style="0" customWidth="1"/>
    <col min="5" max="5" width="17.7109375" style="0" customWidth="1"/>
    <col min="6" max="6" width="8.00390625" style="0" customWidth="1"/>
    <col min="7" max="7" width="12.140625" style="0" customWidth="1"/>
    <col min="8" max="8" width="19.00390625" style="0" customWidth="1"/>
    <col min="9" max="9" width="13.57421875" style="0" customWidth="1"/>
    <col min="10" max="11" width="8.00390625" style="0" customWidth="1"/>
    <col min="12" max="12" width="35.421875" style="0" customWidth="1"/>
    <col min="13" max="13" width="7.140625" style="0" customWidth="1"/>
  </cols>
  <sheetData>
    <row r="1" spans="1:13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26</v>
      </c>
      <c r="K1" s="1" t="s">
        <v>27</v>
      </c>
      <c r="L1" s="1" t="s">
        <v>9</v>
      </c>
      <c r="M1" s="1" t="s">
        <v>10</v>
      </c>
    </row>
    <row r="2" spans="1:13" ht="12.75">
      <c r="A2" t="s">
        <v>12</v>
      </c>
      <c r="B2" t="s">
        <v>15</v>
      </c>
      <c r="C2" t="s">
        <v>23</v>
      </c>
      <c r="D2" t="s">
        <v>24</v>
      </c>
      <c r="E2" t="s">
        <v>25</v>
      </c>
      <c r="F2" t="s">
        <v>22</v>
      </c>
      <c r="G2">
        <v>43223</v>
      </c>
      <c r="H2" t="s">
        <v>18</v>
      </c>
      <c r="I2" s="2">
        <v>41206</v>
      </c>
      <c r="J2">
        <v>3</v>
      </c>
      <c r="K2">
        <v>1</v>
      </c>
      <c r="L2" t="s">
        <v>13</v>
      </c>
      <c r="M2" t="s">
        <v>11</v>
      </c>
    </row>
    <row r="3" spans="1:13" ht="12.75">
      <c r="A3" t="s">
        <v>14</v>
      </c>
      <c r="B3" t="s">
        <v>19</v>
      </c>
      <c r="C3" t="s">
        <v>16</v>
      </c>
      <c r="D3" t="s">
        <v>20</v>
      </c>
      <c r="E3" t="s">
        <v>21</v>
      </c>
      <c r="F3" t="s">
        <v>22</v>
      </c>
      <c r="G3">
        <v>43357</v>
      </c>
      <c r="H3" t="s">
        <v>18</v>
      </c>
      <c r="I3" s="2">
        <v>41206</v>
      </c>
      <c r="J3">
        <v>3</v>
      </c>
      <c r="K3">
        <v>2</v>
      </c>
      <c r="L3" t="s">
        <v>13</v>
      </c>
      <c r="M3" t="s">
        <v>11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6"/>
  <sheetViews>
    <sheetView zoomScalePageLayoutView="0" workbookViewId="0" topLeftCell="A1">
      <selection activeCell="AA4" sqref="AA4"/>
    </sheetView>
  </sheetViews>
  <sheetFormatPr defaultColWidth="9.140625" defaultRowHeight="12.75"/>
  <sheetData>
    <row r="1" spans="1:256" ht="12.75">
      <c r="A1" t="e">
        <f>IF(MB!1:1,"AAAAAD6t7wA=",0)</f>
        <v>#VALUE!</v>
      </c>
      <c r="B1" t="e">
        <f>AND(MB!A1,"AAAAAD6t7wE=")</f>
        <v>#VALUE!</v>
      </c>
      <c r="C1" t="e">
        <f>AND(MB!B1,"AAAAAD6t7wI=")</f>
        <v>#VALUE!</v>
      </c>
      <c r="D1" t="e">
        <f>AND(MB!C1,"AAAAAD6t7wM=")</f>
        <v>#VALUE!</v>
      </c>
      <c r="E1" t="e">
        <f>AND(MB!D1,"AAAAAD6t7wQ=")</f>
        <v>#VALUE!</v>
      </c>
      <c r="F1" t="e">
        <f>AND(MB!E1,"AAAAAD6t7wU=")</f>
        <v>#VALUE!</v>
      </c>
      <c r="G1" t="e">
        <f>AND(MB!F1,"AAAAAD6t7wY=")</f>
        <v>#VALUE!</v>
      </c>
      <c r="H1" t="e">
        <f>AND(MB!G1,"AAAAAD6t7wc=")</f>
        <v>#VALUE!</v>
      </c>
      <c r="I1" t="e">
        <f>AND(MB!H1,"AAAAAD6t7wg=")</f>
        <v>#VALUE!</v>
      </c>
      <c r="J1" t="e">
        <f>AND(MB!I1,"AAAAAD6t7wk=")</f>
        <v>#VALUE!</v>
      </c>
      <c r="K1" t="e">
        <f>AND(MB!J1,"AAAAAD6t7wo=")</f>
        <v>#VALUE!</v>
      </c>
      <c r="L1" t="e">
        <f>AND(MB!K1,"AAAAAD6t7ws=")</f>
        <v>#VALUE!</v>
      </c>
      <c r="M1" t="e">
        <f>AND(MB!#REF!,"AAAAAD6t7ww=")</f>
        <v>#REF!</v>
      </c>
      <c r="N1" t="e">
        <f>AND(MB!L1,"AAAAAD6t7w0=")</f>
        <v>#VALUE!</v>
      </c>
      <c r="O1" t="e">
        <f>AND(MB!M1,"AAAAAD6t7w4=")</f>
        <v>#VALUE!</v>
      </c>
      <c r="P1" t="e">
        <f>IF(MB!#REF!,"AAAAAD6t7w8=",0)</f>
        <v>#REF!</v>
      </c>
      <c r="Q1" t="e">
        <f>AND(MB!#REF!,"AAAAAD6t7xA=")</f>
        <v>#REF!</v>
      </c>
      <c r="R1" t="e">
        <f>AND(MB!#REF!,"AAAAAD6t7xE=")</f>
        <v>#REF!</v>
      </c>
      <c r="S1" t="e">
        <f>AND(MB!#REF!,"AAAAAD6t7xI=")</f>
        <v>#REF!</v>
      </c>
      <c r="T1" t="e">
        <f>AND(MB!#REF!,"AAAAAD6t7xM=")</f>
        <v>#REF!</v>
      </c>
      <c r="U1" t="e">
        <f>AND(MB!#REF!,"AAAAAD6t7xQ=")</f>
        <v>#REF!</v>
      </c>
      <c r="V1" t="e">
        <f>AND(MB!#REF!,"AAAAAD6t7xU=")</f>
        <v>#REF!</v>
      </c>
      <c r="W1" t="e">
        <f>AND(MB!#REF!,"AAAAAD6t7xY=")</f>
        <v>#REF!</v>
      </c>
      <c r="X1" t="e">
        <f>AND(MB!#REF!,"AAAAAD6t7xc=")</f>
        <v>#REF!</v>
      </c>
      <c r="Y1" t="e">
        <f>AND(MB!#REF!,"AAAAAD6t7xg=")</f>
        <v>#REF!</v>
      </c>
      <c r="Z1" t="e">
        <f>AND(MB!#REF!,"AAAAAD6t7xk=")</f>
        <v>#REF!</v>
      </c>
      <c r="AA1" t="e">
        <f>AND(MB!#REF!,"AAAAAD6t7xo=")</f>
        <v>#REF!</v>
      </c>
      <c r="AB1" t="e">
        <f>AND(MB!#REF!,"AAAAAD6t7xs=")</f>
        <v>#REF!</v>
      </c>
      <c r="AC1" t="e">
        <f>AND(MB!#REF!,"AAAAAD6t7xw=")</f>
        <v>#REF!</v>
      </c>
      <c r="AD1" t="e">
        <f>AND(MB!#REF!,"AAAAAD6t7x0=")</f>
        <v>#REF!</v>
      </c>
      <c r="AE1" t="e">
        <f>IF(MB!#REF!,"AAAAAD6t7x4=",0)</f>
        <v>#REF!</v>
      </c>
      <c r="AF1" t="e">
        <f>AND(MB!#REF!,"AAAAAD6t7x8=")</f>
        <v>#REF!</v>
      </c>
      <c r="AG1" t="e">
        <f>AND(MB!#REF!,"AAAAAD6t7yA=")</f>
        <v>#REF!</v>
      </c>
      <c r="AH1" t="e">
        <f>AND(MB!#REF!,"AAAAAD6t7yE=")</f>
        <v>#REF!</v>
      </c>
      <c r="AI1" t="e">
        <f>AND(MB!#REF!,"AAAAAD6t7yI=")</f>
        <v>#REF!</v>
      </c>
      <c r="AJ1" t="e">
        <f>AND(MB!#REF!,"AAAAAD6t7yM=")</f>
        <v>#REF!</v>
      </c>
      <c r="AK1" t="e">
        <f>AND(MB!#REF!,"AAAAAD6t7yQ=")</f>
        <v>#REF!</v>
      </c>
      <c r="AL1" t="e">
        <f>AND(MB!#REF!,"AAAAAD6t7yU=")</f>
        <v>#REF!</v>
      </c>
      <c r="AM1" t="e">
        <f>AND(MB!#REF!,"AAAAAD6t7yY=")</f>
        <v>#REF!</v>
      </c>
      <c r="AN1" t="e">
        <f>AND(MB!#REF!,"AAAAAD6t7yc=")</f>
        <v>#REF!</v>
      </c>
      <c r="AO1" t="e">
        <f>AND(MB!#REF!,"AAAAAD6t7yg=")</f>
        <v>#REF!</v>
      </c>
      <c r="AP1" t="e">
        <f>AND(MB!#REF!,"AAAAAD6t7yk=")</f>
        <v>#REF!</v>
      </c>
      <c r="AQ1" t="e">
        <f>AND(MB!#REF!,"AAAAAD6t7yo=")</f>
        <v>#REF!</v>
      </c>
      <c r="AR1" t="e">
        <f>AND(MB!#REF!,"AAAAAD6t7ys=")</f>
        <v>#REF!</v>
      </c>
      <c r="AS1" t="e">
        <f>AND(MB!#REF!,"AAAAAD6t7yw=")</f>
        <v>#REF!</v>
      </c>
      <c r="AT1" t="e">
        <f>IF(MB!#REF!,"AAAAAD6t7y0=",0)</f>
        <v>#REF!</v>
      </c>
      <c r="AU1" t="e">
        <f>AND(MB!#REF!,"AAAAAD6t7y4=")</f>
        <v>#REF!</v>
      </c>
      <c r="AV1" t="e">
        <f>AND(MB!#REF!,"AAAAAD6t7y8=")</f>
        <v>#REF!</v>
      </c>
      <c r="AW1" t="e">
        <f>AND(MB!#REF!,"AAAAAD6t7zA=")</f>
        <v>#REF!</v>
      </c>
      <c r="AX1" t="e">
        <f>AND(MB!#REF!,"AAAAAD6t7zE=")</f>
        <v>#REF!</v>
      </c>
      <c r="AY1" t="e">
        <f>AND(MB!#REF!,"AAAAAD6t7zI=")</f>
        <v>#REF!</v>
      </c>
      <c r="AZ1" t="e">
        <f>AND(MB!#REF!,"AAAAAD6t7zM=")</f>
        <v>#REF!</v>
      </c>
      <c r="BA1" t="e">
        <f>AND(MB!#REF!,"AAAAAD6t7zQ=")</f>
        <v>#REF!</v>
      </c>
      <c r="BB1" t="e">
        <f>AND(MB!#REF!,"AAAAAD6t7zU=")</f>
        <v>#REF!</v>
      </c>
      <c r="BC1" t="e">
        <f>AND(MB!#REF!,"AAAAAD6t7zY=")</f>
        <v>#REF!</v>
      </c>
      <c r="BD1" t="e">
        <f>AND(MB!#REF!,"AAAAAD6t7zc=")</f>
        <v>#REF!</v>
      </c>
      <c r="BE1" t="e">
        <f>AND(MB!#REF!,"AAAAAD6t7zg=")</f>
        <v>#REF!</v>
      </c>
      <c r="BF1" t="e">
        <f>AND(MB!#REF!,"AAAAAD6t7zk=")</f>
        <v>#REF!</v>
      </c>
      <c r="BG1" t="e">
        <f>AND(MB!#REF!,"AAAAAD6t7zo=")</f>
        <v>#REF!</v>
      </c>
      <c r="BH1" t="e">
        <f>AND(MB!#REF!,"AAAAAD6t7zs=")</f>
        <v>#REF!</v>
      </c>
      <c r="BI1" t="e">
        <f>IF(MB!#REF!,"AAAAAD6t7zw=",0)</f>
        <v>#REF!</v>
      </c>
      <c r="BJ1" t="e">
        <f>AND(MB!#REF!,"AAAAAD6t7z0=")</f>
        <v>#REF!</v>
      </c>
      <c r="BK1" t="e">
        <f>AND(MB!#REF!,"AAAAAD6t7z4=")</f>
        <v>#REF!</v>
      </c>
      <c r="BL1" t="e">
        <f>AND(MB!#REF!,"AAAAAD6t7z8=")</f>
        <v>#REF!</v>
      </c>
      <c r="BM1" t="e">
        <f>AND(MB!#REF!,"AAAAAD6t70A=")</f>
        <v>#REF!</v>
      </c>
      <c r="BN1" t="e">
        <f>AND(MB!#REF!,"AAAAAD6t70E=")</f>
        <v>#REF!</v>
      </c>
      <c r="BO1" t="e">
        <f>AND(MB!#REF!,"AAAAAD6t70I=")</f>
        <v>#REF!</v>
      </c>
      <c r="BP1" t="e">
        <f>AND(MB!#REF!,"AAAAAD6t70M=")</f>
        <v>#REF!</v>
      </c>
      <c r="BQ1" t="e">
        <f>AND(MB!#REF!,"AAAAAD6t70Q=")</f>
        <v>#REF!</v>
      </c>
      <c r="BR1" t="e">
        <f>AND(MB!#REF!,"AAAAAD6t70U=")</f>
        <v>#REF!</v>
      </c>
      <c r="BS1" t="e">
        <f>AND(MB!#REF!,"AAAAAD6t70Y=")</f>
        <v>#REF!</v>
      </c>
      <c r="BT1" t="e">
        <f>AND(MB!#REF!,"AAAAAD6t70c=")</f>
        <v>#REF!</v>
      </c>
      <c r="BU1" t="e">
        <f>AND(MB!#REF!,"AAAAAD6t70g=")</f>
        <v>#REF!</v>
      </c>
      <c r="BV1" t="e">
        <f>AND(MB!#REF!,"AAAAAD6t70k=")</f>
        <v>#REF!</v>
      </c>
      <c r="BW1" t="e">
        <f>AND(MB!#REF!,"AAAAAD6t70o=")</f>
        <v>#REF!</v>
      </c>
      <c r="BX1" t="e">
        <f>IF(MB!#REF!,"AAAAAD6t70s=",0)</f>
        <v>#REF!</v>
      </c>
      <c r="BY1" t="e">
        <f>AND(MB!#REF!,"AAAAAD6t70w=")</f>
        <v>#REF!</v>
      </c>
      <c r="BZ1" t="e">
        <f>AND(MB!#REF!,"AAAAAD6t700=")</f>
        <v>#REF!</v>
      </c>
      <c r="CA1" t="e">
        <f>AND(MB!#REF!,"AAAAAD6t704=")</f>
        <v>#REF!</v>
      </c>
      <c r="CB1" t="e">
        <f>AND(MB!#REF!,"AAAAAD6t708=")</f>
        <v>#REF!</v>
      </c>
      <c r="CC1" t="e">
        <f>AND(MB!#REF!,"AAAAAD6t71A=")</f>
        <v>#REF!</v>
      </c>
      <c r="CD1" t="e">
        <f>AND(MB!#REF!,"AAAAAD6t71E=")</f>
        <v>#REF!</v>
      </c>
      <c r="CE1" t="e">
        <f>AND(MB!#REF!,"AAAAAD6t71I=")</f>
        <v>#REF!</v>
      </c>
      <c r="CF1" t="e">
        <f>AND(MB!#REF!,"AAAAAD6t71M=")</f>
        <v>#REF!</v>
      </c>
      <c r="CG1" t="e">
        <f>AND(MB!#REF!,"AAAAAD6t71Q=")</f>
        <v>#REF!</v>
      </c>
      <c r="CH1" t="e">
        <f>AND(MB!#REF!,"AAAAAD6t71U=")</f>
        <v>#REF!</v>
      </c>
      <c r="CI1" t="e">
        <f>AND(MB!#REF!,"AAAAAD6t71Y=")</f>
        <v>#REF!</v>
      </c>
      <c r="CJ1" t="e">
        <f>AND(MB!#REF!,"AAAAAD6t71c=")</f>
        <v>#REF!</v>
      </c>
      <c r="CK1" t="e">
        <f>AND(MB!#REF!,"AAAAAD6t71g=")</f>
        <v>#REF!</v>
      </c>
      <c r="CL1" t="e">
        <f>AND(MB!#REF!,"AAAAAD6t71k=")</f>
        <v>#REF!</v>
      </c>
      <c r="CM1" t="e">
        <f>IF(MB!#REF!,"AAAAAD6t71o=",0)</f>
        <v>#REF!</v>
      </c>
      <c r="CN1" t="e">
        <f>AND(MB!#REF!,"AAAAAD6t71s=")</f>
        <v>#REF!</v>
      </c>
      <c r="CO1" t="e">
        <f>AND(MB!#REF!,"AAAAAD6t71w=")</f>
        <v>#REF!</v>
      </c>
      <c r="CP1" t="e">
        <f>AND(MB!#REF!,"AAAAAD6t710=")</f>
        <v>#REF!</v>
      </c>
      <c r="CQ1" t="e">
        <f>AND(MB!#REF!,"AAAAAD6t714=")</f>
        <v>#REF!</v>
      </c>
      <c r="CR1" t="e">
        <f>AND(MB!#REF!,"AAAAAD6t718=")</f>
        <v>#REF!</v>
      </c>
      <c r="CS1" t="e">
        <f>AND(MB!#REF!,"AAAAAD6t72A=")</f>
        <v>#REF!</v>
      </c>
      <c r="CT1" t="e">
        <f>AND(MB!#REF!,"AAAAAD6t72E=")</f>
        <v>#REF!</v>
      </c>
      <c r="CU1" t="e">
        <f>AND(MB!#REF!,"AAAAAD6t72I=")</f>
        <v>#REF!</v>
      </c>
      <c r="CV1" t="e">
        <f>AND(MB!#REF!,"AAAAAD6t72M=")</f>
        <v>#REF!</v>
      </c>
      <c r="CW1" t="e">
        <f>AND(MB!#REF!,"AAAAAD6t72Q=")</f>
        <v>#REF!</v>
      </c>
      <c r="CX1" t="e">
        <f>AND(MB!#REF!,"AAAAAD6t72U=")</f>
        <v>#REF!</v>
      </c>
      <c r="CY1" t="e">
        <f>AND(MB!#REF!,"AAAAAD6t72Y=")</f>
        <v>#REF!</v>
      </c>
      <c r="CZ1" t="e">
        <f>AND(MB!#REF!,"AAAAAD6t72c=")</f>
        <v>#REF!</v>
      </c>
      <c r="DA1" t="e">
        <f>AND(MB!#REF!,"AAAAAD6t72g=")</f>
        <v>#REF!</v>
      </c>
      <c r="DB1" t="e">
        <f>IF(MB!#REF!,"AAAAAD6t72k=",0)</f>
        <v>#REF!</v>
      </c>
      <c r="DC1" t="e">
        <f>AND(MB!#REF!,"AAAAAD6t72o=")</f>
        <v>#REF!</v>
      </c>
      <c r="DD1" t="e">
        <f>AND(MB!#REF!,"AAAAAD6t72s=")</f>
        <v>#REF!</v>
      </c>
      <c r="DE1" t="e">
        <f>AND(MB!#REF!,"AAAAAD6t72w=")</f>
        <v>#REF!</v>
      </c>
      <c r="DF1" t="e">
        <f>AND(MB!#REF!,"AAAAAD6t720=")</f>
        <v>#REF!</v>
      </c>
      <c r="DG1" t="e">
        <f>AND(MB!#REF!,"AAAAAD6t724=")</f>
        <v>#REF!</v>
      </c>
      <c r="DH1" t="e">
        <f>AND(MB!#REF!,"AAAAAD6t728=")</f>
        <v>#REF!</v>
      </c>
      <c r="DI1" t="e">
        <f>AND(MB!#REF!,"AAAAAD6t73A=")</f>
        <v>#REF!</v>
      </c>
      <c r="DJ1" t="e">
        <f>AND(MB!#REF!,"AAAAAD6t73E=")</f>
        <v>#REF!</v>
      </c>
      <c r="DK1" t="e">
        <f>AND(MB!#REF!,"AAAAAD6t73I=")</f>
        <v>#REF!</v>
      </c>
      <c r="DL1" t="e">
        <f>AND(MB!#REF!,"AAAAAD6t73M=")</f>
        <v>#REF!</v>
      </c>
      <c r="DM1" t="e">
        <f>AND(MB!#REF!,"AAAAAD6t73Q=")</f>
        <v>#REF!</v>
      </c>
      <c r="DN1" t="e">
        <f>AND(MB!#REF!,"AAAAAD6t73U=")</f>
        <v>#REF!</v>
      </c>
      <c r="DO1" t="e">
        <f>AND(MB!#REF!,"AAAAAD6t73Y=")</f>
        <v>#REF!</v>
      </c>
      <c r="DP1" t="e">
        <f>AND(MB!#REF!,"AAAAAD6t73c=")</f>
        <v>#REF!</v>
      </c>
      <c r="DQ1" t="e">
        <f>IF(MB!#REF!,"AAAAAD6t73g=",0)</f>
        <v>#REF!</v>
      </c>
      <c r="DR1" t="e">
        <f>AND(MB!#REF!,"AAAAAD6t73k=")</f>
        <v>#REF!</v>
      </c>
      <c r="DS1" t="e">
        <f>AND(MB!#REF!,"AAAAAD6t73o=")</f>
        <v>#REF!</v>
      </c>
      <c r="DT1" t="e">
        <f>AND(MB!#REF!,"AAAAAD6t73s=")</f>
        <v>#REF!</v>
      </c>
      <c r="DU1" t="e">
        <f>AND(MB!#REF!,"AAAAAD6t73w=")</f>
        <v>#REF!</v>
      </c>
      <c r="DV1" t="e">
        <f>AND(MB!#REF!,"AAAAAD6t730=")</f>
        <v>#REF!</v>
      </c>
      <c r="DW1" t="e">
        <f>AND(MB!#REF!,"AAAAAD6t734=")</f>
        <v>#REF!</v>
      </c>
      <c r="DX1" t="e">
        <f>AND(MB!#REF!,"AAAAAD6t738=")</f>
        <v>#REF!</v>
      </c>
      <c r="DY1" t="e">
        <f>AND(MB!#REF!,"AAAAAD6t74A=")</f>
        <v>#REF!</v>
      </c>
      <c r="DZ1" t="e">
        <f>AND(MB!#REF!,"AAAAAD6t74E=")</f>
        <v>#REF!</v>
      </c>
      <c r="EA1" t="e">
        <f>AND(MB!#REF!,"AAAAAD6t74I=")</f>
        <v>#REF!</v>
      </c>
      <c r="EB1" t="e">
        <f>AND(MB!#REF!,"AAAAAD6t74M=")</f>
        <v>#REF!</v>
      </c>
      <c r="EC1" t="e">
        <f>AND(MB!#REF!,"AAAAAD6t74Q=")</f>
        <v>#REF!</v>
      </c>
      <c r="ED1" t="e">
        <f>AND(MB!#REF!,"AAAAAD6t74U=")</f>
        <v>#REF!</v>
      </c>
      <c r="EE1" t="e">
        <f>AND(MB!#REF!,"AAAAAD6t74Y=")</f>
        <v>#REF!</v>
      </c>
      <c r="EF1" t="e">
        <f>IF(MB!#REF!,"AAAAAD6t74c=",0)</f>
        <v>#REF!</v>
      </c>
      <c r="EG1" t="e">
        <f>AND(MB!#REF!,"AAAAAD6t74g=")</f>
        <v>#REF!</v>
      </c>
      <c r="EH1" t="e">
        <f>AND(MB!#REF!,"AAAAAD6t74k=")</f>
        <v>#REF!</v>
      </c>
      <c r="EI1" t="e">
        <f>AND(MB!#REF!,"AAAAAD6t74o=")</f>
        <v>#REF!</v>
      </c>
      <c r="EJ1" t="e">
        <f>AND(MB!#REF!,"AAAAAD6t74s=")</f>
        <v>#REF!</v>
      </c>
      <c r="EK1" t="e">
        <f>AND(MB!#REF!,"AAAAAD6t74w=")</f>
        <v>#REF!</v>
      </c>
      <c r="EL1" t="e">
        <f>AND(MB!#REF!,"AAAAAD6t740=")</f>
        <v>#REF!</v>
      </c>
      <c r="EM1" t="e">
        <f>AND(MB!#REF!,"AAAAAD6t744=")</f>
        <v>#REF!</v>
      </c>
      <c r="EN1" t="e">
        <f>AND(MB!#REF!,"AAAAAD6t748=")</f>
        <v>#REF!</v>
      </c>
      <c r="EO1" t="e">
        <f>AND(MB!#REF!,"AAAAAD6t75A=")</f>
        <v>#REF!</v>
      </c>
      <c r="EP1" t="e">
        <f>AND(MB!#REF!,"AAAAAD6t75E=")</f>
        <v>#REF!</v>
      </c>
      <c r="EQ1" t="e">
        <f>AND(MB!#REF!,"AAAAAD6t75I=")</f>
        <v>#REF!</v>
      </c>
      <c r="ER1" t="e">
        <f>AND(MB!#REF!,"AAAAAD6t75M=")</f>
        <v>#REF!</v>
      </c>
      <c r="ES1" t="e">
        <f>AND(MB!#REF!,"AAAAAD6t75Q=")</f>
        <v>#REF!</v>
      </c>
      <c r="ET1" t="e">
        <f>AND(MB!#REF!,"AAAAAD6t75U=")</f>
        <v>#REF!</v>
      </c>
      <c r="EU1" t="e">
        <f>IF(MB!#REF!,"AAAAAD6t75Y=",0)</f>
        <v>#REF!</v>
      </c>
      <c r="EV1" t="e">
        <f>AND(MB!#REF!,"AAAAAD6t75c=")</f>
        <v>#REF!</v>
      </c>
      <c r="EW1" t="e">
        <f>AND(MB!#REF!,"AAAAAD6t75g=")</f>
        <v>#REF!</v>
      </c>
      <c r="EX1" t="e">
        <f>AND(MB!#REF!,"AAAAAD6t75k=")</f>
        <v>#REF!</v>
      </c>
      <c r="EY1" t="e">
        <f>AND(MB!#REF!,"AAAAAD6t75o=")</f>
        <v>#REF!</v>
      </c>
      <c r="EZ1" t="e">
        <f>AND(MB!#REF!,"AAAAAD6t75s=")</f>
        <v>#REF!</v>
      </c>
      <c r="FA1" t="e">
        <f>AND(MB!#REF!,"AAAAAD6t75w=")</f>
        <v>#REF!</v>
      </c>
      <c r="FB1" t="e">
        <f>AND(MB!#REF!,"AAAAAD6t750=")</f>
        <v>#REF!</v>
      </c>
      <c r="FC1" t="e">
        <f>AND(MB!#REF!,"AAAAAD6t754=")</f>
        <v>#REF!</v>
      </c>
      <c r="FD1" t="e">
        <f>AND(MB!#REF!,"AAAAAD6t758=")</f>
        <v>#REF!</v>
      </c>
      <c r="FE1" t="e">
        <f>AND(MB!#REF!,"AAAAAD6t76A=")</f>
        <v>#REF!</v>
      </c>
      <c r="FF1" t="e">
        <f>AND(MB!#REF!,"AAAAAD6t76E=")</f>
        <v>#REF!</v>
      </c>
      <c r="FG1" t="e">
        <f>AND(MB!#REF!,"AAAAAD6t76I=")</f>
        <v>#REF!</v>
      </c>
      <c r="FH1" t="e">
        <f>AND(MB!#REF!,"AAAAAD6t76M=")</f>
        <v>#REF!</v>
      </c>
      <c r="FI1" t="e">
        <f>AND(MB!#REF!,"AAAAAD6t76Q=")</f>
        <v>#REF!</v>
      </c>
      <c r="FJ1" t="e">
        <f>IF(MB!#REF!,"AAAAAD6t76U=",0)</f>
        <v>#REF!</v>
      </c>
      <c r="FK1" t="e">
        <f>AND(MB!#REF!,"AAAAAD6t76Y=")</f>
        <v>#REF!</v>
      </c>
      <c r="FL1" t="e">
        <f>AND(MB!#REF!,"AAAAAD6t76c=")</f>
        <v>#REF!</v>
      </c>
      <c r="FM1" t="e">
        <f>AND(MB!#REF!,"AAAAAD6t76g=")</f>
        <v>#REF!</v>
      </c>
      <c r="FN1" t="e">
        <f>AND(MB!#REF!,"AAAAAD6t76k=")</f>
        <v>#REF!</v>
      </c>
      <c r="FO1" t="e">
        <f>AND(MB!#REF!,"AAAAAD6t76o=")</f>
        <v>#REF!</v>
      </c>
      <c r="FP1" t="e">
        <f>AND(MB!#REF!,"AAAAAD6t76s=")</f>
        <v>#REF!</v>
      </c>
      <c r="FQ1" t="e">
        <f>AND(MB!#REF!,"AAAAAD6t76w=")</f>
        <v>#REF!</v>
      </c>
      <c r="FR1" t="e">
        <f>AND(MB!#REF!,"AAAAAD6t760=")</f>
        <v>#REF!</v>
      </c>
      <c r="FS1" t="e">
        <f>AND(MB!#REF!,"AAAAAD6t764=")</f>
        <v>#REF!</v>
      </c>
      <c r="FT1" t="e">
        <f>AND(MB!#REF!,"AAAAAD6t768=")</f>
        <v>#REF!</v>
      </c>
      <c r="FU1" t="e">
        <f>AND(MB!#REF!,"AAAAAD6t77A=")</f>
        <v>#REF!</v>
      </c>
      <c r="FV1" t="e">
        <f>AND(MB!#REF!,"AAAAAD6t77E=")</f>
        <v>#REF!</v>
      </c>
      <c r="FW1" t="e">
        <f>AND(MB!#REF!,"AAAAAD6t77I=")</f>
        <v>#REF!</v>
      </c>
      <c r="FX1" t="e">
        <f>AND(MB!#REF!,"AAAAAD6t77M=")</f>
        <v>#REF!</v>
      </c>
      <c r="FY1" t="e">
        <f>IF(MB!#REF!,"AAAAAD6t77Q=",0)</f>
        <v>#REF!</v>
      </c>
      <c r="FZ1" t="e">
        <f>AND(MB!#REF!,"AAAAAD6t77U=")</f>
        <v>#REF!</v>
      </c>
      <c r="GA1" t="e">
        <f>AND(MB!#REF!,"AAAAAD6t77Y=")</f>
        <v>#REF!</v>
      </c>
      <c r="GB1" t="e">
        <f>AND(MB!#REF!,"AAAAAD6t77c=")</f>
        <v>#REF!</v>
      </c>
      <c r="GC1" t="e">
        <f>AND(MB!#REF!,"AAAAAD6t77g=")</f>
        <v>#REF!</v>
      </c>
      <c r="GD1" t="e">
        <f>AND(MB!#REF!,"AAAAAD6t77k=")</f>
        <v>#REF!</v>
      </c>
      <c r="GE1" t="e">
        <f>AND(MB!#REF!,"AAAAAD6t77o=")</f>
        <v>#REF!</v>
      </c>
      <c r="GF1" t="e">
        <f>AND(MB!#REF!,"AAAAAD6t77s=")</f>
        <v>#REF!</v>
      </c>
      <c r="GG1" t="e">
        <f>AND(MB!#REF!,"AAAAAD6t77w=")</f>
        <v>#REF!</v>
      </c>
      <c r="GH1" t="e">
        <f>AND(MB!#REF!,"AAAAAD6t770=")</f>
        <v>#REF!</v>
      </c>
      <c r="GI1" t="e">
        <f>AND(MB!#REF!,"AAAAAD6t774=")</f>
        <v>#REF!</v>
      </c>
      <c r="GJ1" t="e">
        <f>AND(MB!#REF!,"AAAAAD6t778=")</f>
        <v>#REF!</v>
      </c>
      <c r="GK1" t="e">
        <f>AND(MB!#REF!,"AAAAAD6t78A=")</f>
        <v>#REF!</v>
      </c>
      <c r="GL1" t="e">
        <f>AND(MB!#REF!,"AAAAAD6t78E=")</f>
        <v>#REF!</v>
      </c>
      <c r="GM1" t="e">
        <f>AND(MB!#REF!,"AAAAAD6t78I=")</f>
        <v>#REF!</v>
      </c>
      <c r="GN1" t="e">
        <f>IF(MB!#REF!,"AAAAAD6t78M=",0)</f>
        <v>#REF!</v>
      </c>
      <c r="GO1" t="e">
        <f>AND(MB!#REF!,"AAAAAD6t78Q=")</f>
        <v>#REF!</v>
      </c>
      <c r="GP1" t="e">
        <f>AND(MB!#REF!,"AAAAAD6t78U=")</f>
        <v>#REF!</v>
      </c>
      <c r="GQ1" t="e">
        <f>AND(MB!#REF!,"AAAAAD6t78Y=")</f>
        <v>#REF!</v>
      </c>
      <c r="GR1" t="e">
        <f>AND(MB!#REF!,"AAAAAD6t78c=")</f>
        <v>#REF!</v>
      </c>
      <c r="GS1" t="e">
        <f>AND(MB!#REF!,"AAAAAD6t78g=")</f>
        <v>#REF!</v>
      </c>
      <c r="GT1" t="e">
        <f>AND(MB!#REF!,"AAAAAD6t78k=")</f>
        <v>#REF!</v>
      </c>
      <c r="GU1" t="e">
        <f>AND(MB!#REF!,"AAAAAD6t78o=")</f>
        <v>#REF!</v>
      </c>
      <c r="GV1" t="e">
        <f>AND(MB!#REF!,"AAAAAD6t78s=")</f>
        <v>#REF!</v>
      </c>
      <c r="GW1" t="e">
        <f>AND(MB!#REF!,"AAAAAD6t78w=")</f>
        <v>#REF!</v>
      </c>
      <c r="GX1" t="e">
        <f>AND(MB!#REF!,"AAAAAD6t780=")</f>
        <v>#REF!</v>
      </c>
      <c r="GY1" t="e">
        <f>AND(MB!#REF!,"AAAAAD6t784=")</f>
        <v>#REF!</v>
      </c>
      <c r="GZ1" t="e">
        <f>AND(MB!#REF!,"AAAAAD6t788=")</f>
        <v>#REF!</v>
      </c>
      <c r="HA1" t="e">
        <f>AND(MB!#REF!,"AAAAAD6t79A=")</f>
        <v>#REF!</v>
      </c>
      <c r="HB1" t="e">
        <f>AND(MB!#REF!,"AAAAAD6t79E=")</f>
        <v>#REF!</v>
      </c>
      <c r="HC1" t="e">
        <f>IF(MB!#REF!,"AAAAAD6t79I=",0)</f>
        <v>#REF!</v>
      </c>
      <c r="HD1" t="e">
        <f>AND(MB!#REF!,"AAAAAD6t79M=")</f>
        <v>#REF!</v>
      </c>
      <c r="HE1" t="e">
        <f>AND(MB!#REF!,"AAAAAD6t79Q=")</f>
        <v>#REF!</v>
      </c>
      <c r="HF1" t="e">
        <f>AND(MB!#REF!,"AAAAAD6t79U=")</f>
        <v>#REF!</v>
      </c>
      <c r="HG1" t="e">
        <f>AND(MB!#REF!,"AAAAAD6t79Y=")</f>
        <v>#REF!</v>
      </c>
      <c r="HH1" t="e">
        <f>AND(MB!#REF!,"AAAAAD6t79c=")</f>
        <v>#REF!</v>
      </c>
      <c r="HI1" t="e">
        <f>AND(MB!#REF!,"AAAAAD6t79g=")</f>
        <v>#REF!</v>
      </c>
      <c r="HJ1" t="e">
        <f>AND(MB!#REF!,"AAAAAD6t79k=")</f>
        <v>#REF!</v>
      </c>
      <c r="HK1" t="e">
        <f>AND(MB!#REF!,"AAAAAD6t79o=")</f>
        <v>#REF!</v>
      </c>
      <c r="HL1" t="e">
        <f>AND(MB!#REF!,"AAAAAD6t79s=")</f>
        <v>#REF!</v>
      </c>
      <c r="HM1" t="e">
        <f>AND(MB!#REF!,"AAAAAD6t79w=")</f>
        <v>#REF!</v>
      </c>
      <c r="HN1" t="e">
        <f>AND(MB!#REF!,"AAAAAD6t790=")</f>
        <v>#REF!</v>
      </c>
      <c r="HO1" t="e">
        <f>AND(MB!#REF!,"AAAAAD6t794=")</f>
        <v>#REF!</v>
      </c>
      <c r="HP1" t="e">
        <f>AND(MB!#REF!,"AAAAAD6t798=")</f>
        <v>#REF!</v>
      </c>
      <c r="HQ1" t="e">
        <f>AND(MB!#REF!,"AAAAAD6t7+A=")</f>
        <v>#REF!</v>
      </c>
      <c r="HR1" t="e">
        <f>IF(MB!#REF!,"AAAAAD6t7+E=",0)</f>
        <v>#REF!</v>
      </c>
      <c r="HS1" t="e">
        <f>AND(MB!#REF!,"AAAAAD6t7+I=")</f>
        <v>#REF!</v>
      </c>
      <c r="HT1" t="e">
        <f>AND(MB!#REF!,"AAAAAD6t7+M=")</f>
        <v>#REF!</v>
      </c>
      <c r="HU1" t="e">
        <f>AND(MB!#REF!,"AAAAAD6t7+Q=")</f>
        <v>#REF!</v>
      </c>
      <c r="HV1" t="e">
        <f>AND(MB!#REF!,"AAAAAD6t7+U=")</f>
        <v>#REF!</v>
      </c>
      <c r="HW1" t="e">
        <f>AND(MB!#REF!,"AAAAAD6t7+Y=")</f>
        <v>#REF!</v>
      </c>
      <c r="HX1" t="e">
        <f>AND(MB!#REF!,"AAAAAD6t7+c=")</f>
        <v>#REF!</v>
      </c>
      <c r="HY1" t="e">
        <f>AND(MB!#REF!,"AAAAAD6t7+g=")</f>
        <v>#REF!</v>
      </c>
      <c r="HZ1" t="e">
        <f>AND(MB!#REF!,"AAAAAD6t7+k=")</f>
        <v>#REF!</v>
      </c>
      <c r="IA1" t="e">
        <f>AND(MB!#REF!,"AAAAAD6t7+o=")</f>
        <v>#REF!</v>
      </c>
      <c r="IB1" t="e">
        <f>AND(MB!#REF!,"AAAAAD6t7+s=")</f>
        <v>#REF!</v>
      </c>
      <c r="IC1" t="e">
        <f>AND(MB!#REF!,"AAAAAD6t7+w=")</f>
        <v>#REF!</v>
      </c>
      <c r="ID1" t="e">
        <f>AND(MB!#REF!,"AAAAAD6t7+0=")</f>
        <v>#REF!</v>
      </c>
      <c r="IE1" t="e">
        <f>AND(MB!#REF!,"AAAAAD6t7+4=")</f>
        <v>#REF!</v>
      </c>
      <c r="IF1" t="e">
        <f>AND(MB!#REF!,"AAAAAD6t7+8=")</f>
        <v>#REF!</v>
      </c>
      <c r="IG1" t="e">
        <f>IF(MB!#REF!,"AAAAAD6t7/A=",0)</f>
        <v>#REF!</v>
      </c>
      <c r="IH1" t="e">
        <f>AND(MB!#REF!,"AAAAAD6t7/E=")</f>
        <v>#REF!</v>
      </c>
      <c r="II1" t="e">
        <f>AND(MB!#REF!,"AAAAAD6t7/I=")</f>
        <v>#REF!</v>
      </c>
      <c r="IJ1" t="e">
        <f>AND(MB!#REF!,"AAAAAD6t7/M=")</f>
        <v>#REF!</v>
      </c>
      <c r="IK1" t="e">
        <f>AND(MB!#REF!,"AAAAAD6t7/Q=")</f>
        <v>#REF!</v>
      </c>
      <c r="IL1" t="e">
        <f>AND(MB!#REF!,"AAAAAD6t7/U=")</f>
        <v>#REF!</v>
      </c>
      <c r="IM1" t="e">
        <f>AND(MB!#REF!,"AAAAAD6t7/Y=")</f>
        <v>#REF!</v>
      </c>
      <c r="IN1" t="e">
        <f>AND(MB!#REF!,"AAAAAD6t7/c=")</f>
        <v>#REF!</v>
      </c>
      <c r="IO1" t="e">
        <f>AND(MB!#REF!,"AAAAAD6t7/g=")</f>
        <v>#REF!</v>
      </c>
      <c r="IP1" t="e">
        <f>AND(MB!#REF!,"AAAAAD6t7/k=")</f>
        <v>#REF!</v>
      </c>
      <c r="IQ1" t="e">
        <f>AND(MB!#REF!,"AAAAAD6t7/o=")</f>
        <v>#REF!</v>
      </c>
      <c r="IR1" t="e">
        <f>AND(MB!#REF!,"AAAAAD6t7/s=")</f>
        <v>#REF!</v>
      </c>
      <c r="IS1" t="e">
        <f>AND(MB!#REF!,"AAAAAD6t7/w=")</f>
        <v>#REF!</v>
      </c>
      <c r="IT1" t="e">
        <f>AND(MB!#REF!,"AAAAAD6t7/0=")</f>
        <v>#REF!</v>
      </c>
      <c r="IU1" t="e">
        <f>AND(MB!#REF!,"AAAAAD6t7/4=")</f>
        <v>#REF!</v>
      </c>
      <c r="IV1" t="e">
        <f>IF(MB!#REF!,"AAAAAD6t7/8=",0)</f>
        <v>#REF!</v>
      </c>
    </row>
    <row r="2" spans="1:256" ht="12.75">
      <c r="A2" t="e">
        <f>AND(MB!#REF!,"AAAAAG8/aAA=")</f>
        <v>#REF!</v>
      </c>
      <c r="B2" t="e">
        <f>AND(MB!#REF!,"AAAAAG8/aAE=")</f>
        <v>#REF!</v>
      </c>
      <c r="C2" t="e">
        <f>AND(MB!#REF!,"AAAAAG8/aAI=")</f>
        <v>#REF!</v>
      </c>
      <c r="D2" t="e">
        <f>AND(MB!#REF!,"AAAAAG8/aAM=")</f>
        <v>#REF!</v>
      </c>
      <c r="E2" t="e">
        <f>AND(MB!#REF!,"AAAAAG8/aAQ=")</f>
        <v>#REF!</v>
      </c>
      <c r="F2" t="e">
        <f>AND(MB!#REF!,"AAAAAG8/aAU=")</f>
        <v>#REF!</v>
      </c>
      <c r="G2" t="e">
        <f>AND(MB!#REF!,"AAAAAG8/aAY=")</f>
        <v>#REF!</v>
      </c>
      <c r="H2" t="e">
        <f>AND(MB!#REF!,"AAAAAG8/aAc=")</f>
        <v>#REF!</v>
      </c>
      <c r="I2" t="e">
        <f>AND(MB!#REF!,"AAAAAG8/aAg=")</f>
        <v>#REF!</v>
      </c>
      <c r="J2" t="e">
        <f>AND(MB!#REF!,"AAAAAG8/aAk=")</f>
        <v>#REF!</v>
      </c>
      <c r="K2" t="e">
        <f>AND(MB!#REF!,"AAAAAG8/aAo=")</f>
        <v>#REF!</v>
      </c>
      <c r="L2" t="e">
        <f>AND(MB!#REF!,"AAAAAG8/aAs=")</f>
        <v>#REF!</v>
      </c>
      <c r="M2" t="e">
        <f>AND(MB!#REF!,"AAAAAG8/aAw=")</f>
        <v>#REF!</v>
      </c>
      <c r="N2" t="e">
        <f>AND(MB!#REF!,"AAAAAG8/aA0=")</f>
        <v>#REF!</v>
      </c>
      <c r="O2" t="e">
        <f>IF(MB!#REF!,"AAAAAG8/aA4=",0)</f>
        <v>#REF!</v>
      </c>
      <c r="P2" t="e">
        <f>AND(MB!#REF!,"AAAAAG8/aA8=")</f>
        <v>#REF!</v>
      </c>
      <c r="Q2" t="e">
        <f>AND(MB!#REF!,"AAAAAG8/aBA=")</f>
        <v>#REF!</v>
      </c>
      <c r="R2" t="e">
        <f>AND(MB!#REF!,"AAAAAG8/aBE=")</f>
        <v>#REF!</v>
      </c>
      <c r="S2" t="e">
        <f>AND(MB!#REF!,"AAAAAG8/aBI=")</f>
        <v>#REF!</v>
      </c>
      <c r="T2" t="e">
        <f>AND(MB!#REF!,"AAAAAG8/aBM=")</f>
        <v>#REF!</v>
      </c>
      <c r="U2" t="e">
        <f>AND(MB!#REF!,"AAAAAG8/aBQ=")</f>
        <v>#REF!</v>
      </c>
      <c r="V2" t="e">
        <f>AND(MB!#REF!,"AAAAAG8/aBU=")</f>
        <v>#REF!</v>
      </c>
      <c r="W2" t="e">
        <f>AND(MB!#REF!,"AAAAAG8/aBY=")</f>
        <v>#REF!</v>
      </c>
      <c r="X2" t="e">
        <f>AND(MB!#REF!,"AAAAAG8/aBc=")</f>
        <v>#REF!</v>
      </c>
      <c r="Y2" t="e">
        <f>AND(MB!#REF!,"AAAAAG8/aBg=")</f>
        <v>#REF!</v>
      </c>
      <c r="Z2" t="e">
        <f>AND(MB!#REF!,"AAAAAG8/aBk=")</f>
        <v>#REF!</v>
      </c>
      <c r="AA2" t="e">
        <f>AND(MB!#REF!,"AAAAAG8/aBo=")</f>
        <v>#REF!</v>
      </c>
      <c r="AB2" t="e">
        <f>AND(MB!#REF!,"AAAAAG8/aBs=")</f>
        <v>#REF!</v>
      </c>
      <c r="AC2" t="e">
        <f>AND(MB!#REF!,"AAAAAG8/aBw=")</f>
        <v>#REF!</v>
      </c>
      <c r="AD2" t="e">
        <f>IF(MB!#REF!,"AAAAAG8/aB0=",0)</f>
        <v>#REF!</v>
      </c>
      <c r="AE2" t="e">
        <f>AND(MB!#REF!,"AAAAAG8/aB4=")</f>
        <v>#REF!</v>
      </c>
      <c r="AF2" t="e">
        <f>AND(MB!#REF!,"AAAAAG8/aB8=")</f>
        <v>#REF!</v>
      </c>
      <c r="AG2" t="e">
        <f>AND(MB!#REF!,"AAAAAG8/aCA=")</f>
        <v>#REF!</v>
      </c>
      <c r="AH2" t="e">
        <f>AND(MB!#REF!,"AAAAAG8/aCE=")</f>
        <v>#REF!</v>
      </c>
      <c r="AI2" t="e">
        <f>AND(MB!#REF!,"AAAAAG8/aCI=")</f>
        <v>#REF!</v>
      </c>
      <c r="AJ2" t="e">
        <f>AND(MB!#REF!,"AAAAAG8/aCM=")</f>
        <v>#REF!</v>
      </c>
      <c r="AK2" t="e">
        <f>AND(MB!#REF!,"AAAAAG8/aCQ=")</f>
        <v>#REF!</v>
      </c>
      <c r="AL2" t="e">
        <f>AND(MB!#REF!,"AAAAAG8/aCU=")</f>
        <v>#REF!</v>
      </c>
      <c r="AM2" t="e">
        <f>AND(MB!#REF!,"AAAAAG8/aCY=")</f>
        <v>#REF!</v>
      </c>
      <c r="AN2" t="e">
        <f>AND(MB!#REF!,"AAAAAG8/aCc=")</f>
        <v>#REF!</v>
      </c>
      <c r="AO2" t="e">
        <f>AND(MB!#REF!,"AAAAAG8/aCg=")</f>
        <v>#REF!</v>
      </c>
      <c r="AP2" t="e">
        <f>AND(MB!#REF!,"AAAAAG8/aCk=")</f>
        <v>#REF!</v>
      </c>
      <c r="AQ2" t="e">
        <f>AND(MB!#REF!,"AAAAAG8/aCo=")</f>
        <v>#REF!</v>
      </c>
      <c r="AR2" t="e">
        <f>AND(MB!#REF!,"AAAAAG8/aCs=")</f>
        <v>#REF!</v>
      </c>
      <c r="AS2" t="e">
        <f>IF(MB!#REF!,"AAAAAG8/aCw=",0)</f>
        <v>#REF!</v>
      </c>
      <c r="AT2" t="e">
        <f>AND(MB!#REF!,"AAAAAG8/aC0=")</f>
        <v>#REF!</v>
      </c>
      <c r="AU2" t="e">
        <f>AND(MB!#REF!,"AAAAAG8/aC4=")</f>
        <v>#REF!</v>
      </c>
      <c r="AV2" t="e">
        <f>AND(MB!#REF!,"AAAAAG8/aC8=")</f>
        <v>#REF!</v>
      </c>
      <c r="AW2" t="e">
        <f>AND(MB!#REF!,"AAAAAG8/aDA=")</f>
        <v>#REF!</v>
      </c>
      <c r="AX2" t="e">
        <f>AND(MB!#REF!,"AAAAAG8/aDE=")</f>
        <v>#REF!</v>
      </c>
      <c r="AY2" t="e">
        <f>AND(MB!#REF!,"AAAAAG8/aDI=")</f>
        <v>#REF!</v>
      </c>
      <c r="AZ2" t="e">
        <f>AND(MB!#REF!,"AAAAAG8/aDM=")</f>
        <v>#REF!</v>
      </c>
      <c r="BA2" t="e">
        <f>AND(MB!#REF!,"AAAAAG8/aDQ=")</f>
        <v>#REF!</v>
      </c>
      <c r="BB2" t="e">
        <f>AND(MB!#REF!,"AAAAAG8/aDU=")</f>
        <v>#REF!</v>
      </c>
      <c r="BC2" t="e">
        <f>AND(MB!#REF!,"AAAAAG8/aDY=")</f>
        <v>#REF!</v>
      </c>
      <c r="BD2" t="e">
        <f>AND(MB!#REF!,"AAAAAG8/aDc=")</f>
        <v>#REF!</v>
      </c>
      <c r="BE2" t="e">
        <f>AND(MB!#REF!,"AAAAAG8/aDg=")</f>
        <v>#REF!</v>
      </c>
      <c r="BF2" t="e">
        <f>AND(MB!#REF!,"AAAAAG8/aDk=")</f>
        <v>#REF!</v>
      </c>
      <c r="BG2" t="e">
        <f>AND(MB!#REF!,"AAAAAG8/aDo=")</f>
        <v>#REF!</v>
      </c>
      <c r="BH2" t="e">
        <f>IF(MB!#REF!,"AAAAAG8/aDs=",0)</f>
        <v>#REF!</v>
      </c>
      <c r="BI2" t="e">
        <f>AND(MB!#REF!,"AAAAAG8/aDw=")</f>
        <v>#REF!</v>
      </c>
      <c r="BJ2" t="e">
        <f>AND(MB!#REF!,"AAAAAG8/aD0=")</f>
        <v>#REF!</v>
      </c>
      <c r="BK2" t="e">
        <f>AND(MB!#REF!,"AAAAAG8/aD4=")</f>
        <v>#REF!</v>
      </c>
      <c r="BL2" t="e">
        <f>AND(MB!#REF!,"AAAAAG8/aD8=")</f>
        <v>#REF!</v>
      </c>
      <c r="BM2" t="e">
        <f>AND(MB!#REF!,"AAAAAG8/aEA=")</f>
        <v>#REF!</v>
      </c>
      <c r="BN2" t="e">
        <f>AND(MB!#REF!,"AAAAAG8/aEE=")</f>
        <v>#REF!</v>
      </c>
      <c r="BO2" t="e">
        <f>AND(MB!#REF!,"AAAAAG8/aEI=")</f>
        <v>#REF!</v>
      </c>
      <c r="BP2" t="e">
        <f>AND(MB!#REF!,"AAAAAG8/aEM=")</f>
        <v>#REF!</v>
      </c>
      <c r="BQ2" t="e">
        <f>AND(MB!#REF!,"AAAAAG8/aEQ=")</f>
        <v>#REF!</v>
      </c>
      <c r="BR2" t="e">
        <f>AND(MB!#REF!,"AAAAAG8/aEU=")</f>
        <v>#REF!</v>
      </c>
      <c r="BS2" t="e">
        <f>AND(MB!#REF!,"AAAAAG8/aEY=")</f>
        <v>#REF!</v>
      </c>
      <c r="BT2" t="e">
        <f>AND(MB!#REF!,"AAAAAG8/aEc=")</f>
        <v>#REF!</v>
      </c>
      <c r="BU2" t="e">
        <f>AND(MB!#REF!,"AAAAAG8/aEg=")</f>
        <v>#REF!</v>
      </c>
      <c r="BV2" t="e">
        <f>AND(MB!#REF!,"AAAAAG8/aEk=")</f>
        <v>#REF!</v>
      </c>
      <c r="BW2" t="e">
        <f>IF(MB!#REF!,"AAAAAG8/aEo=",0)</f>
        <v>#REF!</v>
      </c>
      <c r="BX2" t="e">
        <f>AND(MB!#REF!,"AAAAAG8/aEs=")</f>
        <v>#REF!</v>
      </c>
      <c r="BY2" t="e">
        <f>AND(MB!#REF!,"AAAAAG8/aEw=")</f>
        <v>#REF!</v>
      </c>
      <c r="BZ2" t="e">
        <f>AND(MB!#REF!,"AAAAAG8/aE0=")</f>
        <v>#REF!</v>
      </c>
      <c r="CA2" t="e">
        <f>AND(MB!#REF!,"AAAAAG8/aE4=")</f>
        <v>#REF!</v>
      </c>
      <c r="CB2" t="e">
        <f>AND(MB!#REF!,"AAAAAG8/aE8=")</f>
        <v>#REF!</v>
      </c>
      <c r="CC2" t="e">
        <f>AND(MB!#REF!,"AAAAAG8/aFA=")</f>
        <v>#REF!</v>
      </c>
      <c r="CD2" t="e">
        <f>AND(MB!#REF!,"AAAAAG8/aFE=")</f>
        <v>#REF!</v>
      </c>
      <c r="CE2" t="e">
        <f>AND(MB!#REF!,"AAAAAG8/aFI=")</f>
        <v>#REF!</v>
      </c>
      <c r="CF2" t="e">
        <f>AND(MB!#REF!,"AAAAAG8/aFM=")</f>
        <v>#REF!</v>
      </c>
      <c r="CG2" t="e">
        <f>AND(MB!#REF!,"AAAAAG8/aFQ=")</f>
        <v>#REF!</v>
      </c>
      <c r="CH2" t="e">
        <f>AND(MB!#REF!,"AAAAAG8/aFU=")</f>
        <v>#REF!</v>
      </c>
      <c r="CI2" t="e">
        <f>AND(MB!#REF!,"AAAAAG8/aFY=")</f>
        <v>#REF!</v>
      </c>
      <c r="CJ2" t="e">
        <f>AND(MB!#REF!,"AAAAAG8/aFc=")</f>
        <v>#REF!</v>
      </c>
      <c r="CK2" t="e">
        <f>AND(MB!#REF!,"AAAAAG8/aFg=")</f>
        <v>#REF!</v>
      </c>
      <c r="CL2" t="e">
        <f>IF(MB!#REF!,"AAAAAG8/aFk=",0)</f>
        <v>#REF!</v>
      </c>
      <c r="CM2" t="e">
        <f>AND(MB!#REF!,"AAAAAG8/aFo=")</f>
        <v>#REF!</v>
      </c>
      <c r="CN2" t="e">
        <f>AND(MB!#REF!,"AAAAAG8/aFs=")</f>
        <v>#REF!</v>
      </c>
      <c r="CO2" t="e">
        <f>AND(MB!#REF!,"AAAAAG8/aFw=")</f>
        <v>#REF!</v>
      </c>
      <c r="CP2" t="e">
        <f>AND(MB!#REF!,"AAAAAG8/aF0=")</f>
        <v>#REF!</v>
      </c>
      <c r="CQ2" t="e">
        <f>AND(MB!#REF!,"AAAAAG8/aF4=")</f>
        <v>#REF!</v>
      </c>
      <c r="CR2" t="e">
        <f>AND(MB!#REF!,"AAAAAG8/aF8=")</f>
        <v>#REF!</v>
      </c>
      <c r="CS2" t="e">
        <f>AND(MB!#REF!,"AAAAAG8/aGA=")</f>
        <v>#REF!</v>
      </c>
      <c r="CT2" t="e">
        <f>AND(MB!#REF!,"AAAAAG8/aGE=")</f>
        <v>#REF!</v>
      </c>
      <c r="CU2" t="e">
        <f>AND(MB!#REF!,"AAAAAG8/aGI=")</f>
        <v>#REF!</v>
      </c>
      <c r="CV2" t="e">
        <f>AND(MB!#REF!,"AAAAAG8/aGM=")</f>
        <v>#REF!</v>
      </c>
      <c r="CW2" t="e">
        <f>AND(MB!#REF!,"AAAAAG8/aGQ=")</f>
        <v>#REF!</v>
      </c>
      <c r="CX2" t="e">
        <f>AND(MB!#REF!,"AAAAAG8/aGU=")</f>
        <v>#REF!</v>
      </c>
      <c r="CY2" t="e">
        <f>AND(MB!#REF!,"AAAAAG8/aGY=")</f>
        <v>#REF!</v>
      </c>
      <c r="CZ2" t="e">
        <f>AND(MB!#REF!,"AAAAAG8/aGc=")</f>
        <v>#REF!</v>
      </c>
      <c r="DA2" t="e">
        <f>IF(MB!#REF!,"AAAAAG8/aGg=",0)</f>
        <v>#REF!</v>
      </c>
      <c r="DB2" t="e">
        <f>AND(MB!#REF!,"AAAAAG8/aGk=")</f>
        <v>#REF!</v>
      </c>
      <c r="DC2" t="e">
        <f>AND(MB!#REF!,"AAAAAG8/aGo=")</f>
        <v>#REF!</v>
      </c>
      <c r="DD2" t="e">
        <f>AND(MB!#REF!,"AAAAAG8/aGs=")</f>
        <v>#REF!</v>
      </c>
      <c r="DE2" t="e">
        <f>AND(MB!#REF!,"AAAAAG8/aGw=")</f>
        <v>#REF!</v>
      </c>
      <c r="DF2" t="e">
        <f>AND(MB!#REF!,"AAAAAG8/aG0=")</f>
        <v>#REF!</v>
      </c>
      <c r="DG2" t="e">
        <f>AND(MB!#REF!,"AAAAAG8/aG4=")</f>
        <v>#REF!</v>
      </c>
      <c r="DH2" t="e">
        <f>AND(MB!#REF!,"AAAAAG8/aG8=")</f>
        <v>#REF!</v>
      </c>
      <c r="DI2" t="e">
        <f>AND(MB!#REF!,"AAAAAG8/aHA=")</f>
        <v>#REF!</v>
      </c>
      <c r="DJ2" t="e">
        <f>AND(MB!#REF!,"AAAAAG8/aHE=")</f>
        <v>#REF!</v>
      </c>
      <c r="DK2" t="e">
        <f>AND(MB!#REF!,"AAAAAG8/aHI=")</f>
        <v>#REF!</v>
      </c>
      <c r="DL2" t="e">
        <f>AND(MB!#REF!,"AAAAAG8/aHM=")</f>
        <v>#REF!</v>
      </c>
      <c r="DM2" t="e">
        <f>AND(MB!#REF!,"AAAAAG8/aHQ=")</f>
        <v>#REF!</v>
      </c>
      <c r="DN2" t="e">
        <f>AND(MB!#REF!,"AAAAAG8/aHU=")</f>
        <v>#REF!</v>
      </c>
      <c r="DO2" t="e">
        <f>AND(MB!#REF!,"AAAAAG8/aHY=")</f>
        <v>#REF!</v>
      </c>
      <c r="DP2" t="e">
        <f>IF(MB!#REF!,"AAAAAG8/aHc=",0)</f>
        <v>#REF!</v>
      </c>
      <c r="DQ2" t="e">
        <f>AND(MB!#REF!,"AAAAAG8/aHg=")</f>
        <v>#REF!</v>
      </c>
      <c r="DR2" t="e">
        <f>AND(MB!#REF!,"AAAAAG8/aHk=")</f>
        <v>#REF!</v>
      </c>
      <c r="DS2" t="e">
        <f>AND(MB!#REF!,"AAAAAG8/aHo=")</f>
        <v>#REF!</v>
      </c>
      <c r="DT2" t="e">
        <f>AND(MB!#REF!,"AAAAAG8/aHs=")</f>
        <v>#REF!</v>
      </c>
      <c r="DU2" t="e">
        <f>AND(MB!#REF!,"AAAAAG8/aHw=")</f>
        <v>#REF!</v>
      </c>
      <c r="DV2" t="e">
        <f>AND(MB!#REF!,"AAAAAG8/aH0=")</f>
        <v>#REF!</v>
      </c>
      <c r="DW2" t="e">
        <f>AND(MB!#REF!,"AAAAAG8/aH4=")</f>
        <v>#REF!</v>
      </c>
      <c r="DX2" t="e">
        <f>AND(MB!#REF!,"AAAAAG8/aH8=")</f>
        <v>#REF!</v>
      </c>
      <c r="DY2" t="e">
        <f>AND(MB!#REF!,"AAAAAG8/aIA=")</f>
        <v>#REF!</v>
      </c>
      <c r="DZ2" t="e">
        <f>AND(MB!#REF!,"AAAAAG8/aIE=")</f>
        <v>#REF!</v>
      </c>
      <c r="EA2" t="e">
        <f>AND(MB!#REF!,"AAAAAG8/aII=")</f>
        <v>#REF!</v>
      </c>
      <c r="EB2" t="e">
        <f>AND(MB!#REF!,"AAAAAG8/aIM=")</f>
        <v>#REF!</v>
      </c>
      <c r="EC2" t="e">
        <f>AND(MB!#REF!,"AAAAAG8/aIQ=")</f>
        <v>#REF!</v>
      </c>
      <c r="ED2" t="e">
        <f>AND(MB!#REF!,"AAAAAG8/aIU=")</f>
        <v>#REF!</v>
      </c>
      <c r="EE2" t="e">
        <f>IF(MB!#REF!,"AAAAAG8/aIY=",0)</f>
        <v>#REF!</v>
      </c>
      <c r="EF2" t="e">
        <f>AND(MB!#REF!,"AAAAAG8/aIc=")</f>
        <v>#REF!</v>
      </c>
      <c r="EG2" t="e">
        <f>AND(MB!#REF!,"AAAAAG8/aIg=")</f>
        <v>#REF!</v>
      </c>
      <c r="EH2" t="e">
        <f>AND(MB!#REF!,"AAAAAG8/aIk=")</f>
        <v>#REF!</v>
      </c>
      <c r="EI2" t="e">
        <f>AND(MB!#REF!,"AAAAAG8/aIo=")</f>
        <v>#REF!</v>
      </c>
      <c r="EJ2" t="e">
        <f>AND(MB!#REF!,"AAAAAG8/aIs=")</f>
        <v>#REF!</v>
      </c>
      <c r="EK2" t="e">
        <f>AND(MB!#REF!,"AAAAAG8/aIw=")</f>
        <v>#REF!</v>
      </c>
      <c r="EL2" t="e">
        <f>AND(MB!#REF!,"AAAAAG8/aI0=")</f>
        <v>#REF!</v>
      </c>
      <c r="EM2" t="e">
        <f>AND(MB!#REF!,"AAAAAG8/aI4=")</f>
        <v>#REF!</v>
      </c>
      <c r="EN2" t="e">
        <f>AND(MB!#REF!,"AAAAAG8/aI8=")</f>
        <v>#REF!</v>
      </c>
      <c r="EO2" t="e">
        <f>AND(MB!#REF!,"AAAAAG8/aJA=")</f>
        <v>#REF!</v>
      </c>
      <c r="EP2" t="e">
        <f>AND(MB!#REF!,"AAAAAG8/aJE=")</f>
        <v>#REF!</v>
      </c>
      <c r="EQ2" t="e">
        <f>AND(MB!#REF!,"AAAAAG8/aJI=")</f>
        <v>#REF!</v>
      </c>
      <c r="ER2" t="e">
        <f>AND(MB!#REF!,"AAAAAG8/aJM=")</f>
        <v>#REF!</v>
      </c>
      <c r="ES2" t="e">
        <f>AND(MB!#REF!,"AAAAAG8/aJQ=")</f>
        <v>#REF!</v>
      </c>
      <c r="ET2" t="e">
        <f>IF(MB!#REF!,"AAAAAG8/aJU=",0)</f>
        <v>#REF!</v>
      </c>
      <c r="EU2" t="e">
        <f>AND(MB!#REF!,"AAAAAG8/aJY=")</f>
        <v>#REF!</v>
      </c>
      <c r="EV2" t="e">
        <f>AND(MB!#REF!,"AAAAAG8/aJc=")</f>
        <v>#REF!</v>
      </c>
      <c r="EW2" t="e">
        <f>AND(MB!#REF!,"AAAAAG8/aJg=")</f>
        <v>#REF!</v>
      </c>
      <c r="EX2" t="e">
        <f>AND(MB!#REF!,"AAAAAG8/aJk=")</f>
        <v>#REF!</v>
      </c>
      <c r="EY2" t="e">
        <f>AND(MB!#REF!,"AAAAAG8/aJo=")</f>
        <v>#REF!</v>
      </c>
      <c r="EZ2" t="e">
        <f>AND(MB!#REF!,"AAAAAG8/aJs=")</f>
        <v>#REF!</v>
      </c>
      <c r="FA2" t="e">
        <f>AND(MB!#REF!,"AAAAAG8/aJw=")</f>
        <v>#REF!</v>
      </c>
      <c r="FB2" t="e">
        <f>AND(MB!#REF!,"AAAAAG8/aJ0=")</f>
        <v>#REF!</v>
      </c>
      <c r="FC2" t="e">
        <f>AND(MB!#REF!,"AAAAAG8/aJ4=")</f>
        <v>#REF!</v>
      </c>
      <c r="FD2" t="e">
        <f>AND(MB!#REF!,"AAAAAG8/aJ8=")</f>
        <v>#REF!</v>
      </c>
      <c r="FE2" t="e">
        <f>AND(MB!#REF!,"AAAAAG8/aKA=")</f>
        <v>#REF!</v>
      </c>
      <c r="FF2" t="e">
        <f>AND(MB!#REF!,"AAAAAG8/aKE=")</f>
        <v>#REF!</v>
      </c>
      <c r="FG2" t="e">
        <f>AND(MB!#REF!,"AAAAAG8/aKI=")</f>
        <v>#REF!</v>
      </c>
      <c r="FH2" t="e">
        <f>AND(MB!#REF!,"AAAAAG8/aKM=")</f>
        <v>#REF!</v>
      </c>
      <c r="FI2" t="e">
        <f>IF(MB!#REF!,"AAAAAG8/aKQ=",0)</f>
        <v>#REF!</v>
      </c>
      <c r="FJ2" t="e">
        <f>AND(MB!#REF!,"AAAAAG8/aKU=")</f>
        <v>#REF!</v>
      </c>
      <c r="FK2" t="e">
        <f>AND(MB!#REF!,"AAAAAG8/aKY=")</f>
        <v>#REF!</v>
      </c>
      <c r="FL2" t="e">
        <f>AND(MB!#REF!,"AAAAAG8/aKc=")</f>
        <v>#REF!</v>
      </c>
      <c r="FM2" t="e">
        <f>AND(MB!#REF!,"AAAAAG8/aKg=")</f>
        <v>#REF!</v>
      </c>
      <c r="FN2" t="e">
        <f>AND(MB!#REF!,"AAAAAG8/aKk=")</f>
        <v>#REF!</v>
      </c>
      <c r="FO2" t="e">
        <f>AND(MB!#REF!,"AAAAAG8/aKo=")</f>
        <v>#REF!</v>
      </c>
      <c r="FP2" t="e">
        <f>AND(MB!#REF!,"AAAAAG8/aKs=")</f>
        <v>#REF!</v>
      </c>
      <c r="FQ2" t="e">
        <f>AND(MB!#REF!,"AAAAAG8/aKw=")</f>
        <v>#REF!</v>
      </c>
      <c r="FR2" t="e">
        <f>AND(MB!#REF!,"AAAAAG8/aK0=")</f>
        <v>#REF!</v>
      </c>
      <c r="FS2" t="e">
        <f>AND(MB!#REF!,"AAAAAG8/aK4=")</f>
        <v>#REF!</v>
      </c>
      <c r="FT2" t="e">
        <f>AND(MB!#REF!,"AAAAAG8/aK8=")</f>
        <v>#REF!</v>
      </c>
      <c r="FU2" t="e">
        <f>AND(MB!#REF!,"AAAAAG8/aLA=")</f>
        <v>#REF!</v>
      </c>
      <c r="FV2" t="e">
        <f>AND(MB!#REF!,"AAAAAG8/aLE=")</f>
        <v>#REF!</v>
      </c>
      <c r="FW2" t="e">
        <f>AND(MB!#REF!,"AAAAAG8/aLI=")</f>
        <v>#REF!</v>
      </c>
      <c r="FX2" t="e">
        <f>IF(MB!#REF!,"AAAAAG8/aLM=",0)</f>
        <v>#REF!</v>
      </c>
      <c r="FY2" t="e">
        <f>AND(MB!#REF!,"AAAAAG8/aLQ=")</f>
        <v>#REF!</v>
      </c>
      <c r="FZ2" t="e">
        <f>AND(MB!#REF!,"AAAAAG8/aLU=")</f>
        <v>#REF!</v>
      </c>
      <c r="GA2" t="e">
        <f>AND(MB!#REF!,"AAAAAG8/aLY=")</f>
        <v>#REF!</v>
      </c>
      <c r="GB2" t="e">
        <f>AND(MB!#REF!,"AAAAAG8/aLc=")</f>
        <v>#REF!</v>
      </c>
      <c r="GC2" t="e">
        <f>AND(MB!#REF!,"AAAAAG8/aLg=")</f>
        <v>#REF!</v>
      </c>
      <c r="GD2" t="e">
        <f>AND(MB!#REF!,"AAAAAG8/aLk=")</f>
        <v>#REF!</v>
      </c>
      <c r="GE2" t="e">
        <f>AND(MB!#REF!,"AAAAAG8/aLo=")</f>
        <v>#REF!</v>
      </c>
      <c r="GF2" t="e">
        <f>AND(MB!#REF!,"AAAAAG8/aLs=")</f>
        <v>#REF!</v>
      </c>
      <c r="GG2" t="e">
        <f>AND(MB!#REF!,"AAAAAG8/aLw=")</f>
        <v>#REF!</v>
      </c>
      <c r="GH2" t="e">
        <f>AND(MB!#REF!,"AAAAAG8/aL0=")</f>
        <v>#REF!</v>
      </c>
      <c r="GI2" t="e">
        <f>AND(MB!#REF!,"AAAAAG8/aL4=")</f>
        <v>#REF!</v>
      </c>
      <c r="GJ2" t="e">
        <f>AND(MB!#REF!,"AAAAAG8/aL8=")</f>
        <v>#REF!</v>
      </c>
      <c r="GK2" t="e">
        <f>AND(MB!#REF!,"AAAAAG8/aMA=")</f>
        <v>#REF!</v>
      </c>
      <c r="GL2" t="e">
        <f>AND(MB!#REF!,"AAAAAG8/aME=")</f>
        <v>#REF!</v>
      </c>
      <c r="GM2" t="e">
        <f>IF(MB!#REF!,"AAAAAG8/aMI=",0)</f>
        <v>#REF!</v>
      </c>
      <c r="GN2" t="e">
        <f>AND(MB!#REF!,"AAAAAG8/aMM=")</f>
        <v>#REF!</v>
      </c>
      <c r="GO2" t="e">
        <f>AND(MB!#REF!,"AAAAAG8/aMQ=")</f>
        <v>#REF!</v>
      </c>
      <c r="GP2" t="e">
        <f>AND(MB!#REF!,"AAAAAG8/aMU=")</f>
        <v>#REF!</v>
      </c>
      <c r="GQ2" t="e">
        <f>AND(MB!#REF!,"AAAAAG8/aMY=")</f>
        <v>#REF!</v>
      </c>
      <c r="GR2" t="e">
        <f>AND(MB!#REF!,"AAAAAG8/aMc=")</f>
        <v>#REF!</v>
      </c>
      <c r="GS2" t="e">
        <f>AND(MB!#REF!,"AAAAAG8/aMg=")</f>
        <v>#REF!</v>
      </c>
      <c r="GT2" t="e">
        <f>AND(MB!#REF!,"AAAAAG8/aMk=")</f>
        <v>#REF!</v>
      </c>
      <c r="GU2" t="e">
        <f>AND(MB!#REF!,"AAAAAG8/aMo=")</f>
        <v>#REF!</v>
      </c>
      <c r="GV2" t="e">
        <f>AND(MB!#REF!,"AAAAAG8/aMs=")</f>
        <v>#REF!</v>
      </c>
      <c r="GW2" t="e">
        <f>AND(MB!#REF!,"AAAAAG8/aMw=")</f>
        <v>#REF!</v>
      </c>
      <c r="GX2" t="e">
        <f>AND(MB!#REF!,"AAAAAG8/aM0=")</f>
        <v>#REF!</v>
      </c>
      <c r="GY2" t="e">
        <f>AND(MB!#REF!,"AAAAAG8/aM4=")</f>
        <v>#REF!</v>
      </c>
      <c r="GZ2" t="e">
        <f>AND(MB!#REF!,"AAAAAG8/aM8=")</f>
        <v>#REF!</v>
      </c>
      <c r="HA2" t="e">
        <f>AND(MB!#REF!,"AAAAAG8/aNA=")</f>
        <v>#REF!</v>
      </c>
      <c r="HB2" t="e">
        <f>IF(MB!#REF!,"AAAAAG8/aNE=",0)</f>
        <v>#REF!</v>
      </c>
      <c r="HC2" t="e">
        <f>AND(MB!#REF!,"AAAAAG8/aNI=")</f>
        <v>#REF!</v>
      </c>
      <c r="HD2" t="e">
        <f>AND(MB!#REF!,"AAAAAG8/aNM=")</f>
        <v>#REF!</v>
      </c>
      <c r="HE2" t="e">
        <f>AND(MB!#REF!,"AAAAAG8/aNQ=")</f>
        <v>#REF!</v>
      </c>
      <c r="HF2" t="e">
        <f>AND(MB!#REF!,"AAAAAG8/aNU=")</f>
        <v>#REF!</v>
      </c>
      <c r="HG2" t="e">
        <f>AND(MB!#REF!,"AAAAAG8/aNY=")</f>
        <v>#REF!</v>
      </c>
      <c r="HH2" t="e">
        <f>AND(MB!#REF!,"AAAAAG8/aNc=")</f>
        <v>#REF!</v>
      </c>
      <c r="HI2" t="e">
        <f>AND(MB!#REF!,"AAAAAG8/aNg=")</f>
        <v>#REF!</v>
      </c>
      <c r="HJ2" t="e">
        <f>AND(MB!#REF!,"AAAAAG8/aNk=")</f>
        <v>#REF!</v>
      </c>
      <c r="HK2" t="e">
        <f>AND(MB!#REF!,"AAAAAG8/aNo=")</f>
        <v>#REF!</v>
      </c>
      <c r="HL2" t="e">
        <f>AND(MB!#REF!,"AAAAAG8/aNs=")</f>
        <v>#REF!</v>
      </c>
      <c r="HM2" t="e">
        <f>AND(MB!#REF!,"AAAAAG8/aNw=")</f>
        <v>#REF!</v>
      </c>
      <c r="HN2" t="e">
        <f>AND(MB!#REF!,"AAAAAG8/aN0=")</f>
        <v>#REF!</v>
      </c>
      <c r="HO2" t="e">
        <f>AND(MB!#REF!,"AAAAAG8/aN4=")</f>
        <v>#REF!</v>
      </c>
      <c r="HP2" t="e">
        <f>AND(MB!#REF!,"AAAAAG8/aN8=")</f>
        <v>#REF!</v>
      </c>
      <c r="HQ2" t="e">
        <f>IF(MB!#REF!,"AAAAAG8/aOA=",0)</f>
        <v>#REF!</v>
      </c>
      <c r="HR2" t="e">
        <f>AND(MB!#REF!,"AAAAAG8/aOE=")</f>
        <v>#REF!</v>
      </c>
      <c r="HS2" t="e">
        <f>AND(MB!#REF!,"AAAAAG8/aOI=")</f>
        <v>#REF!</v>
      </c>
      <c r="HT2" t="e">
        <f>AND(MB!#REF!,"AAAAAG8/aOM=")</f>
        <v>#REF!</v>
      </c>
      <c r="HU2" t="e">
        <f>AND(MB!#REF!,"AAAAAG8/aOQ=")</f>
        <v>#REF!</v>
      </c>
      <c r="HV2" t="e">
        <f>AND(MB!#REF!,"AAAAAG8/aOU=")</f>
        <v>#REF!</v>
      </c>
      <c r="HW2" t="e">
        <f>AND(MB!#REF!,"AAAAAG8/aOY=")</f>
        <v>#REF!</v>
      </c>
      <c r="HX2" t="e">
        <f>AND(MB!#REF!,"AAAAAG8/aOc=")</f>
        <v>#REF!</v>
      </c>
      <c r="HY2" t="e">
        <f>AND(MB!#REF!,"AAAAAG8/aOg=")</f>
        <v>#REF!</v>
      </c>
      <c r="HZ2" t="e">
        <f>AND(MB!#REF!,"AAAAAG8/aOk=")</f>
        <v>#REF!</v>
      </c>
      <c r="IA2" t="e">
        <f>AND(MB!#REF!,"AAAAAG8/aOo=")</f>
        <v>#REF!</v>
      </c>
      <c r="IB2" t="e">
        <f>AND(MB!#REF!,"AAAAAG8/aOs=")</f>
        <v>#REF!</v>
      </c>
      <c r="IC2" t="e">
        <f>AND(MB!#REF!,"AAAAAG8/aOw=")</f>
        <v>#REF!</v>
      </c>
      <c r="ID2" t="e">
        <f>AND(MB!#REF!,"AAAAAG8/aO0=")</f>
        <v>#REF!</v>
      </c>
      <c r="IE2" t="e">
        <f>AND(MB!#REF!,"AAAAAG8/aO4=")</f>
        <v>#REF!</v>
      </c>
      <c r="IF2" t="e">
        <f>IF(MB!#REF!,"AAAAAG8/aO8=",0)</f>
        <v>#REF!</v>
      </c>
      <c r="IG2" t="e">
        <f>AND(MB!#REF!,"AAAAAG8/aPA=")</f>
        <v>#REF!</v>
      </c>
      <c r="IH2" t="e">
        <f>AND(MB!#REF!,"AAAAAG8/aPE=")</f>
        <v>#REF!</v>
      </c>
      <c r="II2" t="e">
        <f>AND(MB!#REF!,"AAAAAG8/aPI=")</f>
        <v>#REF!</v>
      </c>
      <c r="IJ2" t="e">
        <f>AND(MB!#REF!,"AAAAAG8/aPM=")</f>
        <v>#REF!</v>
      </c>
      <c r="IK2" t="e">
        <f>AND(MB!#REF!,"AAAAAG8/aPQ=")</f>
        <v>#REF!</v>
      </c>
      <c r="IL2" t="e">
        <f>AND(MB!#REF!,"AAAAAG8/aPU=")</f>
        <v>#REF!</v>
      </c>
      <c r="IM2" t="e">
        <f>AND(MB!#REF!,"AAAAAG8/aPY=")</f>
        <v>#REF!</v>
      </c>
      <c r="IN2" t="e">
        <f>AND(MB!#REF!,"AAAAAG8/aPc=")</f>
        <v>#REF!</v>
      </c>
      <c r="IO2" t="e">
        <f>AND(MB!#REF!,"AAAAAG8/aPg=")</f>
        <v>#REF!</v>
      </c>
      <c r="IP2" t="e">
        <f>AND(MB!#REF!,"AAAAAG8/aPk=")</f>
        <v>#REF!</v>
      </c>
      <c r="IQ2" t="e">
        <f>AND(MB!#REF!,"AAAAAG8/aPo=")</f>
        <v>#REF!</v>
      </c>
      <c r="IR2" t="e">
        <f>AND(MB!#REF!,"AAAAAG8/aPs=")</f>
        <v>#REF!</v>
      </c>
      <c r="IS2" t="e">
        <f>AND(MB!#REF!,"AAAAAG8/aPw=")</f>
        <v>#REF!</v>
      </c>
      <c r="IT2" t="e">
        <f>AND(MB!#REF!,"AAAAAG8/aP0=")</f>
        <v>#REF!</v>
      </c>
      <c r="IU2" t="e">
        <f>IF(MB!#REF!,"AAAAAG8/aP4=",0)</f>
        <v>#REF!</v>
      </c>
      <c r="IV2" t="e">
        <f>AND(MB!#REF!,"AAAAAG8/aP8=")</f>
        <v>#REF!</v>
      </c>
    </row>
    <row r="3" spans="1:256" ht="12.75">
      <c r="A3" t="e">
        <f>AND(MB!#REF!,"AAAAAG//ewA=")</f>
        <v>#REF!</v>
      </c>
      <c r="B3" t="e">
        <f>AND(MB!#REF!,"AAAAAG//ewE=")</f>
        <v>#REF!</v>
      </c>
      <c r="C3" t="e">
        <f>AND(MB!#REF!,"AAAAAG//ewI=")</f>
        <v>#REF!</v>
      </c>
      <c r="D3" t="e">
        <f>AND(MB!#REF!,"AAAAAG//ewM=")</f>
        <v>#REF!</v>
      </c>
      <c r="E3" t="e">
        <f>AND(MB!#REF!,"AAAAAG//ewQ=")</f>
        <v>#REF!</v>
      </c>
      <c r="F3" t="e">
        <f>AND(MB!#REF!,"AAAAAG//ewU=")</f>
        <v>#REF!</v>
      </c>
      <c r="G3" t="e">
        <f>AND(MB!#REF!,"AAAAAG//ewY=")</f>
        <v>#REF!</v>
      </c>
      <c r="H3" t="e">
        <f>AND(MB!#REF!,"AAAAAG//ewc=")</f>
        <v>#REF!</v>
      </c>
      <c r="I3" t="e">
        <f>AND(MB!#REF!,"AAAAAG//ewg=")</f>
        <v>#REF!</v>
      </c>
      <c r="J3" t="e">
        <f>AND(MB!#REF!,"AAAAAG//ewk=")</f>
        <v>#REF!</v>
      </c>
      <c r="K3" t="e">
        <f>AND(MB!#REF!,"AAAAAG//ewo=")</f>
        <v>#REF!</v>
      </c>
      <c r="L3" t="e">
        <f>AND(MB!#REF!,"AAAAAG//ews=")</f>
        <v>#REF!</v>
      </c>
      <c r="M3" t="e">
        <f>AND(MB!#REF!,"AAAAAG//eww=")</f>
        <v>#REF!</v>
      </c>
      <c r="N3" t="e">
        <f>IF(MB!#REF!,"AAAAAG//ew0=",0)</f>
        <v>#REF!</v>
      </c>
      <c r="O3" t="e">
        <f>AND(MB!#REF!,"AAAAAG//ew4=")</f>
        <v>#REF!</v>
      </c>
      <c r="P3" t="e">
        <f>AND(MB!#REF!,"AAAAAG//ew8=")</f>
        <v>#REF!</v>
      </c>
      <c r="Q3" t="e">
        <f>AND(MB!#REF!,"AAAAAG//exA=")</f>
        <v>#REF!</v>
      </c>
      <c r="R3" t="e">
        <f>AND(MB!#REF!,"AAAAAG//exE=")</f>
        <v>#REF!</v>
      </c>
      <c r="S3" t="e">
        <f>AND(MB!#REF!,"AAAAAG//exI=")</f>
        <v>#REF!</v>
      </c>
      <c r="T3" t="e">
        <f>AND(MB!#REF!,"AAAAAG//exM=")</f>
        <v>#REF!</v>
      </c>
      <c r="U3" t="e">
        <f>AND(MB!#REF!,"AAAAAG//exQ=")</f>
        <v>#REF!</v>
      </c>
      <c r="V3" t="e">
        <f>AND(MB!#REF!,"AAAAAG//exU=")</f>
        <v>#REF!</v>
      </c>
      <c r="W3" t="e">
        <f>AND(MB!#REF!,"AAAAAG//exY=")</f>
        <v>#REF!</v>
      </c>
      <c r="X3" t="e">
        <f>AND(MB!#REF!,"AAAAAG//exc=")</f>
        <v>#REF!</v>
      </c>
      <c r="Y3" t="e">
        <f>AND(MB!#REF!,"AAAAAG//exg=")</f>
        <v>#REF!</v>
      </c>
      <c r="Z3" t="e">
        <f>AND(MB!#REF!,"AAAAAG//exk=")</f>
        <v>#REF!</v>
      </c>
      <c r="AA3" t="e">
        <f>AND(MB!#REF!,"AAAAAG//exo=")</f>
        <v>#REF!</v>
      </c>
      <c r="AB3" t="e">
        <f>AND(MB!#REF!,"AAAAAG//exs=")</f>
        <v>#REF!</v>
      </c>
      <c r="AC3" t="e">
        <f>IF(MB!#REF!,"AAAAAG//exw=",0)</f>
        <v>#REF!</v>
      </c>
      <c r="AD3" t="e">
        <f>AND(MB!#REF!,"AAAAAG//ex0=")</f>
        <v>#REF!</v>
      </c>
      <c r="AE3" t="e">
        <f>AND(MB!#REF!,"AAAAAG//ex4=")</f>
        <v>#REF!</v>
      </c>
      <c r="AF3" t="e">
        <f>AND(MB!#REF!,"AAAAAG//ex8=")</f>
        <v>#REF!</v>
      </c>
      <c r="AG3" t="e">
        <f>AND(MB!#REF!,"AAAAAG//eyA=")</f>
        <v>#REF!</v>
      </c>
      <c r="AH3" t="e">
        <f>AND(MB!#REF!,"AAAAAG//eyE=")</f>
        <v>#REF!</v>
      </c>
      <c r="AI3" t="e">
        <f>AND(MB!#REF!,"AAAAAG//eyI=")</f>
        <v>#REF!</v>
      </c>
      <c r="AJ3" t="e">
        <f>AND(MB!#REF!,"AAAAAG//eyM=")</f>
        <v>#REF!</v>
      </c>
      <c r="AK3" t="e">
        <f>AND(MB!#REF!,"AAAAAG//eyQ=")</f>
        <v>#REF!</v>
      </c>
      <c r="AL3" t="e">
        <f>AND(MB!#REF!,"AAAAAG//eyU=")</f>
        <v>#REF!</v>
      </c>
      <c r="AM3" t="e">
        <f>AND(MB!#REF!,"AAAAAG//eyY=")</f>
        <v>#REF!</v>
      </c>
      <c r="AN3" t="e">
        <f>AND(MB!#REF!,"AAAAAG//eyc=")</f>
        <v>#REF!</v>
      </c>
      <c r="AO3" t="e">
        <f>AND(MB!#REF!,"AAAAAG//eyg=")</f>
        <v>#REF!</v>
      </c>
      <c r="AP3" t="e">
        <f>AND(MB!#REF!,"AAAAAG//eyk=")</f>
        <v>#REF!</v>
      </c>
      <c r="AQ3" t="e">
        <f>AND(MB!#REF!,"AAAAAG//eyo=")</f>
        <v>#REF!</v>
      </c>
      <c r="AR3" t="e">
        <f>IF(MB!#REF!,"AAAAAG//eys=",0)</f>
        <v>#REF!</v>
      </c>
      <c r="AS3" t="e">
        <f>AND(MB!#REF!,"AAAAAG//eyw=")</f>
        <v>#REF!</v>
      </c>
      <c r="AT3" t="e">
        <f>AND(MB!#REF!,"AAAAAG//ey0=")</f>
        <v>#REF!</v>
      </c>
      <c r="AU3" t="e">
        <f>AND(MB!#REF!,"AAAAAG//ey4=")</f>
        <v>#REF!</v>
      </c>
      <c r="AV3" t="e">
        <f>AND(MB!#REF!,"AAAAAG//ey8=")</f>
        <v>#REF!</v>
      </c>
      <c r="AW3" t="e">
        <f>AND(MB!#REF!,"AAAAAG//ezA=")</f>
        <v>#REF!</v>
      </c>
      <c r="AX3" t="e">
        <f>AND(MB!#REF!,"AAAAAG//ezE=")</f>
        <v>#REF!</v>
      </c>
      <c r="AY3" t="e">
        <f>AND(MB!#REF!,"AAAAAG//ezI=")</f>
        <v>#REF!</v>
      </c>
      <c r="AZ3" t="e">
        <f>AND(MB!#REF!,"AAAAAG//ezM=")</f>
        <v>#REF!</v>
      </c>
      <c r="BA3" t="e">
        <f>AND(MB!#REF!,"AAAAAG//ezQ=")</f>
        <v>#REF!</v>
      </c>
      <c r="BB3" t="e">
        <f>AND(MB!#REF!,"AAAAAG//ezU=")</f>
        <v>#REF!</v>
      </c>
      <c r="BC3" t="e">
        <f>AND(MB!#REF!,"AAAAAG//ezY=")</f>
        <v>#REF!</v>
      </c>
      <c r="BD3" t="e">
        <f>AND(MB!#REF!,"AAAAAG//ezc=")</f>
        <v>#REF!</v>
      </c>
      <c r="BE3" t="e">
        <f>AND(MB!#REF!,"AAAAAG//ezg=")</f>
        <v>#REF!</v>
      </c>
      <c r="BF3" t="e">
        <f>AND(MB!#REF!,"AAAAAG//ezk=")</f>
        <v>#REF!</v>
      </c>
      <c r="BG3" t="e">
        <f>IF(MB!#REF!,"AAAAAG//ezo=",0)</f>
        <v>#REF!</v>
      </c>
      <c r="BH3" t="e">
        <f>AND(MB!#REF!,"AAAAAG//ezs=")</f>
        <v>#REF!</v>
      </c>
      <c r="BI3" t="e">
        <f>AND(MB!#REF!,"AAAAAG//ezw=")</f>
        <v>#REF!</v>
      </c>
      <c r="BJ3" t="e">
        <f>AND(MB!#REF!,"AAAAAG//ez0=")</f>
        <v>#REF!</v>
      </c>
      <c r="BK3" t="e">
        <f>AND(MB!#REF!,"AAAAAG//ez4=")</f>
        <v>#REF!</v>
      </c>
      <c r="BL3" t="e">
        <f>AND(MB!#REF!,"AAAAAG//ez8=")</f>
        <v>#REF!</v>
      </c>
      <c r="BM3" t="e">
        <f>AND(MB!#REF!,"AAAAAG//e0A=")</f>
        <v>#REF!</v>
      </c>
      <c r="BN3" t="e">
        <f>AND(MB!#REF!,"AAAAAG//e0E=")</f>
        <v>#REF!</v>
      </c>
      <c r="BO3" t="e">
        <f>AND(MB!#REF!,"AAAAAG//e0I=")</f>
        <v>#REF!</v>
      </c>
      <c r="BP3" t="e">
        <f>AND(MB!#REF!,"AAAAAG//e0M=")</f>
        <v>#REF!</v>
      </c>
      <c r="BQ3" t="e">
        <f>AND(MB!#REF!,"AAAAAG//e0Q=")</f>
        <v>#REF!</v>
      </c>
      <c r="BR3" t="e">
        <f>AND(MB!#REF!,"AAAAAG//e0U=")</f>
        <v>#REF!</v>
      </c>
      <c r="BS3" t="e">
        <f>AND(MB!#REF!,"AAAAAG//e0Y=")</f>
        <v>#REF!</v>
      </c>
      <c r="BT3" t="e">
        <f>AND(MB!#REF!,"AAAAAG//e0c=")</f>
        <v>#REF!</v>
      </c>
      <c r="BU3" t="e">
        <f>AND(MB!#REF!,"AAAAAG//e0g=")</f>
        <v>#REF!</v>
      </c>
      <c r="BV3" t="e">
        <f>IF(MB!#REF!,"AAAAAG//e0k=",0)</f>
        <v>#REF!</v>
      </c>
      <c r="BW3" t="e">
        <f>AND(MB!#REF!,"AAAAAG//e0o=")</f>
        <v>#REF!</v>
      </c>
      <c r="BX3" t="e">
        <f>AND(MB!#REF!,"AAAAAG//e0s=")</f>
        <v>#REF!</v>
      </c>
      <c r="BY3" t="e">
        <f>AND(MB!#REF!,"AAAAAG//e0w=")</f>
        <v>#REF!</v>
      </c>
      <c r="BZ3" t="e">
        <f>AND(MB!#REF!,"AAAAAG//e00=")</f>
        <v>#REF!</v>
      </c>
      <c r="CA3" t="e">
        <f>AND(MB!#REF!,"AAAAAG//e04=")</f>
        <v>#REF!</v>
      </c>
      <c r="CB3" t="e">
        <f>AND(MB!#REF!,"AAAAAG//e08=")</f>
        <v>#REF!</v>
      </c>
      <c r="CC3" t="e">
        <f>AND(MB!#REF!,"AAAAAG//e1A=")</f>
        <v>#REF!</v>
      </c>
      <c r="CD3" t="e">
        <f>AND(MB!#REF!,"AAAAAG//e1E=")</f>
        <v>#REF!</v>
      </c>
      <c r="CE3" t="e">
        <f>AND(MB!#REF!,"AAAAAG//e1I=")</f>
        <v>#REF!</v>
      </c>
      <c r="CF3" t="e">
        <f>AND(MB!#REF!,"AAAAAG//e1M=")</f>
        <v>#REF!</v>
      </c>
      <c r="CG3" t="e">
        <f>AND(MB!#REF!,"AAAAAG//e1Q=")</f>
        <v>#REF!</v>
      </c>
      <c r="CH3" t="e">
        <f>AND(MB!#REF!,"AAAAAG//e1U=")</f>
        <v>#REF!</v>
      </c>
      <c r="CI3" t="e">
        <f>AND(MB!#REF!,"AAAAAG//e1Y=")</f>
        <v>#REF!</v>
      </c>
      <c r="CJ3" t="e">
        <f>AND(MB!#REF!,"AAAAAG//e1c=")</f>
        <v>#REF!</v>
      </c>
      <c r="CK3" t="e">
        <f>IF(MB!#REF!,"AAAAAG//e1g=",0)</f>
        <v>#REF!</v>
      </c>
      <c r="CL3" t="e">
        <f>AND(MB!#REF!,"AAAAAG//e1k=")</f>
        <v>#REF!</v>
      </c>
      <c r="CM3" t="e">
        <f>AND(MB!#REF!,"AAAAAG//e1o=")</f>
        <v>#REF!</v>
      </c>
      <c r="CN3" t="e">
        <f>AND(MB!#REF!,"AAAAAG//e1s=")</f>
        <v>#REF!</v>
      </c>
      <c r="CO3" t="e">
        <f>AND(MB!#REF!,"AAAAAG//e1w=")</f>
        <v>#REF!</v>
      </c>
      <c r="CP3" t="e">
        <f>AND(MB!#REF!,"AAAAAG//e10=")</f>
        <v>#REF!</v>
      </c>
      <c r="CQ3" t="e">
        <f>AND(MB!#REF!,"AAAAAG//e14=")</f>
        <v>#REF!</v>
      </c>
      <c r="CR3" t="e">
        <f>AND(MB!#REF!,"AAAAAG//e18=")</f>
        <v>#REF!</v>
      </c>
      <c r="CS3" t="e">
        <f>AND(MB!#REF!,"AAAAAG//e2A=")</f>
        <v>#REF!</v>
      </c>
      <c r="CT3" t="e">
        <f>AND(MB!#REF!,"AAAAAG//e2E=")</f>
        <v>#REF!</v>
      </c>
      <c r="CU3" t="e">
        <f>AND(MB!#REF!,"AAAAAG//e2I=")</f>
        <v>#REF!</v>
      </c>
      <c r="CV3" t="e">
        <f>AND(MB!#REF!,"AAAAAG//e2M=")</f>
        <v>#REF!</v>
      </c>
      <c r="CW3" t="e">
        <f>AND(MB!#REF!,"AAAAAG//e2Q=")</f>
        <v>#REF!</v>
      </c>
      <c r="CX3" t="e">
        <f>AND(MB!#REF!,"AAAAAG//e2U=")</f>
        <v>#REF!</v>
      </c>
      <c r="CY3" t="e">
        <f>AND(MB!#REF!,"AAAAAG//e2Y=")</f>
        <v>#REF!</v>
      </c>
      <c r="CZ3" t="e">
        <f>IF(MB!#REF!,"AAAAAG//e2c=",0)</f>
        <v>#REF!</v>
      </c>
      <c r="DA3" t="e">
        <f>AND(MB!#REF!,"AAAAAG//e2g=")</f>
        <v>#REF!</v>
      </c>
      <c r="DB3" t="e">
        <f>AND(MB!#REF!,"AAAAAG//e2k=")</f>
        <v>#REF!</v>
      </c>
      <c r="DC3" t="e">
        <f>AND(MB!#REF!,"AAAAAG//e2o=")</f>
        <v>#REF!</v>
      </c>
      <c r="DD3" t="e">
        <f>AND(MB!#REF!,"AAAAAG//e2s=")</f>
        <v>#REF!</v>
      </c>
      <c r="DE3" t="e">
        <f>AND(MB!#REF!,"AAAAAG//e2w=")</f>
        <v>#REF!</v>
      </c>
      <c r="DF3" t="e">
        <f>AND(MB!#REF!,"AAAAAG//e20=")</f>
        <v>#REF!</v>
      </c>
      <c r="DG3" t="e">
        <f>AND(MB!#REF!,"AAAAAG//e24=")</f>
        <v>#REF!</v>
      </c>
      <c r="DH3" t="e">
        <f>AND(MB!#REF!,"AAAAAG//e28=")</f>
        <v>#REF!</v>
      </c>
      <c r="DI3" t="e">
        <f>AND(MB!#REF!,"AAAAAG//e3A=")</f>
        <v>#REF!</v>
      </c>
      <c r="DJ3" t="e">
        <f>AND(MB!#REF!,"AAAAAG//e3E=")</f>
        <v>#REF!</v>
      </c>
      <c r="DK3" t="e">
        <f>AND(MB!#REF!,"AAAAAG//e3I=")</f>
        <v>#REF!</v>
      </c>
      <c r="DL3" t="e">
        <f>AND(MB!#REF!,"AAAAAG//e3M=")</f>
        <v>#REF!</v>
      </c>
      <c r="DM3" t="e">
        <f>AND(MB!#REF!,"AAAAAG//e3Q=")</f>
        <v>#REF!</v>
      </c>
      <c r="DN3" t="e">
        <f>AND(MB!#REF!,"AAAAAG//e3U=")</f>
        <v>#REF!</v>
      </c>
      <c r="DO3" t="e">
        <f>IF(MB!#REF!,"AAAAAG//e3Y=",0)</f>
        <v>#REF!</v>
      </c>
      <c r="DP3" t="e">
        <f>AND(MB!#REF!,"AAAAAG//e3c=")</f>
        <v>#REF!</v>
      </c>
      <c r="DQ3" t="e">
        <f>AND(MB!#REF!,"AAAAAG//e3g=")</f>
        <v>#REF!</v>
      </c>
      <c r="DR3" t="e">
        <f>AND(MB!#REF!,"AAAAAG//e3k=")</f>
        <v>#REF!</v>
      </c>
      <c r="DS3" t="e">
        <f>AND(MB!#REF!,"AAAAAG//e3o=")</f>
        <v>#REF!</v>
      </c>
      <c r="DT3" t="e">
        <f>AND(MB!#REF!,"AAAAAG//e3s=")</f>
        <v>#REF!</v>
      </c>
      <c r="DU3" t="e">
        <f>AND(MB!#REF!,"AAAAAG//e3w=")</f>
        <v>#REF!</v>
      </c>
      <c r="DV3" t="e">
        <f>AND(MB!#REF!,"AAAAAG//e30=")</f>
        <v>#REF!</v>
      </c>
      <c r="DW3" t="e">
        <f>AND(MB!#REF!,"AAAAAG//e34=")</f>
        <v>#REF!</v>
      </c>
      <c r="DX3" t="e">
        <f>AND(MB!#REF!,"AAAAAG//e38=")</f>
        <v>#REF!</v>
      </c>
      <c r="DY3" t="e">
        <f>AND(MB!#REF!,"AAAAAG//e4A=")</f>
        <v>#REF!</v>
      </c>
      <c r="DZ3" t="e">
        <f>AND(MB!#REF!,"AAAAAG//e4E=")</f>
        <v>#REF!</v>
      </c>
      <c r="EA3" t="e">
        <f>AND(MB!#REF!,"AAAAAG//e4I=")</f>
        <v>#REF!</v>
      </c>
      <c r="EB3" t="e">
        <f>AND(MB!#REF!,"AAAAAG//e4M=")</f>
        <v>#REF!</v>
      </c>
      <c r="EC3" t="e">
        <f>AND(MB!#REF!,"AAAAAG//e4Q=")</f>
        <v>#REF!</v>
      </c>
      <c r="ED3" t="e">
        <f>IF(MB!#REF!,"AAAAAG//e4U=",0)</f>
        <v>#REF!</v>
      </c>
      <c r="EE3" t="e">
        <f>AND(MB!#REF!,"AAAAAG//e4Y=")</f>
        <v>#REF!</v>
      </c>
      <c r="EF3" t="e">
        <f>AND(MB!#REF!,"AAAAAG//e4c=")</f>
        <v>#REF!</v>
      </c>
      <c r="EG3" t="e">
        <f>AND(MB!#REF!,"AAAAAG//e4g=")</f>
        <v>#REF!</v>
      </c>
      <c r="EH3" t="e">
        <f>AND(MB!#REF!,"AAAAAG//e4k=")</f>
        <v>#REF!</v>
      </c>
      <c r="EI3" t="e">
        <f>AND(MB!#REF!,"AAAAAG//e4o=")</f>
        <v>#REF!</v>
      </c>
      <c r="EJ3" t="e">
        <f>AND(MB!#REF!,"AAAAAG//e4s=")</f>
        <v>#REF!</v>
      </c>
      <c r="EK3" t="e">
        <f>AND(MB!#REF!,"AAAAAG//e4w=")</f>
        <v>#REF!</v>
      </c>
      <c r="EL3" t="e">
        <f>AND(MB!#REF!,"AAAAAG//e40=")</f>
        <v>#REF!</v>
      </c>
      <c r="EM3" t="e">
        <f>AND(MB!#REF!,"AAAAAG//e44=")</f>
        <v>#REF!</v>
      </c>
      <c r="EN3" t="e">
        <f>AND(MB!#REF!,"AAAAAG//e48=")</f>
        <v>#REF!</v>
      </c>
      <c r="EO3" t="e">
        <f>AND(MB!#REF!,"AAAAAG//e5A=")</f>
        <v>#REF!</v>
      </c>
      <c r="EP3" t="e">
        <f>AND(MB!#REF!,"AAAAAG//e5E=")</f>
        <v>#REF!</v>
      </c>
      <c r="EQ3" t="e">
        <f>AND(MB!#REF!,"AAAAAG//e5I=")</f>
        <v>#REF!</v>
      </c>
      <c r="ER3" t="e">
        <f>AND(MB!#REF!,"AAAAAG//e5M=")</f>
        <v>#REF!</v>
      </c>
      <c r="ES3" t="e">
        <f>IF(MB!#REF!,"AAAAAG//e5Q=",0)</f>
        <v>#REF!</v>
      </c>
      <c r="ET3" t="e">
        <f>AND(MB!#REF!,"AAAAAG//e5U=")</f>
        <v>#REF!</v>
      </c>
      <c r="EU3" t="e">
        <f>AND(MB!#REF!,"AAAAAG//e5Y=")</f>
        <v>#REF!</v>
      </c>
      <c r="EV3" t="e">
        <f>AND(MB!#REF!,"AAAAAG//e5c=")</f>
        <v>#REF!</v>
      </c>
      <c r="EW3" t="e">
        <f>AND(MB!#REF!,"AAAAAG//e5g=")</f>
        <v>#REF!</v>
      </c>
      <c r="EX3" t="e">
        <f>AND(MB!#REF!,"AAAAAG//e5k=")</f>
        <v>#REF!</v>
      </c>
      <c r="EY3" t="e">
        <f>AND(MB!#REF!,"AAAAAG//e5o=")</f>
        <v>#REF!</v>
      </c>
      <c r="EZ3" t="e">
        <f>AND(MB!#REF!,"AAAAAG//e5s=")</f>
        <v>#REF!</v>
      </c>
      <c r="FA3" t="e">
        <f>AND(MB!#REF!,"AAAAAG//e5w=")</f>
        <v>#REF!</v>
      </c>
      <c r="FB3" t="e">
        <f>AND(MB!#REF!,"AAAAAG//e50=")</f>
        <v>#REF!</v>
      </c>
      <c r="FC3" t="e">
        <f>AND(MB!#REF!,"AAAAAG//e54=")</f>
        <v>#REF!</v>
      </c>
      <c r="FD3" t="e">
        <f>AND(MB!#REF!,"AAAAAG//e58=")</f>
        <v>#REF!</v>
      </c>
      <c r="FE3" t="e">
        <f>AND(MB!#REF!,"AAAAAG//e6A=")</f>
        <v>#REF!</v>
      </c>
      <c r="FF3" t="e">
        <f>AND(MB!#REF!,"AAAAAG//e6E=")</f>
        <v>#REF!</v>
      </c>
      <c r="FG3" t="e">
        <f>AND(MB!#REF!,"AAAAAG//e6I=")</f>
        <v>#REF!</v>
      </c>
      <c r="FH3" t="e">
        <f>IF(MB!#REF!,"AAAAAG//e6M=",0)</f>
        <v>#REF!</v>
      </c>
      <c r="FI3" t="e">
        <f>AND(MB!#REF!,"AAAAAG//e6Q=")</f>
        <v>#REF!</v>
      </c>
      <c r="FJ3" t="e">
        <f>AND(MB!#REF!,"AAAAAG//e6U=")</f>
        <v>#REF!</v>
      </c>
      <c r="FK3" t="e">
        <f>AND(MB!#REF!,"AAAAAG//e6Y=")</f>
        <v>#REF!</v>
      </c>
      <c r="FL3" t="e">
        <f>AND(MB!#REF!,"AAAAAG//e6c=")</f>
        <v>#REF!</v>
      </c>
      <c r="FM3" t="e">
        <f>AND(MB!#REF!,"AAAAAG//e6g=")</f>
        <v>#REF!</v>
      </c>
      <c r="FN3" t="e">
        <f>AND(MB!#REF!,"AAAAAG//e6k=")</f>
        <v>#REF!</v>
      </c>
      <c r="FO3" t="e">
        <f>AND(MB!#REF!,"AAAAAG//e6o=")</f>
        <v>#REF!</v>
      </c>
      <c r="FP3" t="e">
        <f>AND(MB!#REF!,"AAAAAG//e6s=")</f>
        <v>#REF!</v>
      </c>
      <c r="FQ3" t="e">
        <f>AND(MB!#REF!,"AAAAAG//e6w=")</f>
        <v>#REF!</v>
      </c>
      <c r="FR3" t="e">
        <f>AND(MB!#REF!,"AAAAAG//e60=")</f>
        <v>#REF!</v>
      </c>
      <c r="FS3" t="e">
        <f>AND(MB!#REF!,"AAAAAG//e64=")</f>
        <v>#REF!</v>
      </c>
      <c r="FT3" t="e">
        <f>AND(MB!#REF!,"AAAAAG//e68=")</f>
        <v>#REF!</v>
      </c>
      <c r="FU3" t="e">
        <f>AND(MB!#REF!,"AAAAAG//e7A=")</f>
        <v>#REF!</v>
      </c>
      <c r="FV3" t="e">
        <f>AND(MB!#REF!,"AAAAAG//e7E=")</f>
        <v>#REF!</v>
      </c>
      <c r="FW3" t="e">
        <f>IF(MB!#REF!,"AAAAAG//e7I=",0)</f>
        <v>#REF!</v>
      </c>
      <c r="FX3" t="e">
        <f>AND(MB!#REF!,"AAAAAG//e7M=")</f>
        <v>#REF!</v>
      </c>
      <c r="FY3" t="e">
        <f>AND(MB!#REF!,"AAAAAG//e7Q=")</f>
        <v>#REF!</v>
      </c>
      <c r="FZ3" t="e">
        <f>AND(MB!#REF!,"AAAAAG//e7U=")</f>
        <v>#REF!</v>
      </c>
      <c r="GA3" t="e">
        <f>AND(MB!#REF!,"AAAAAG//e7Y=")</f>
        <v>#REF!</v>
      </c>
      <c r="GB3" t="e">
        <f>AND(MB!#REF!,"AAAAAG//e7c=")</f>
        <v>#REF!</v>
      </c>
      <c r="GC3" t="e">
        <f>AND(MB!#REF!,"AAAAAG//e7g=")</f>
        <v>#REF!</v>
      </c>
      <c r="GD3" t="e">
        <f>AND(MB!#REF!,"AAAAAG//e7k=")</f>
        <v>#REF!</v>
      </c>
      <c r="GE3" t="e">
        <f>AND(MB!#REF!,"AAAAAG//e7o=")</f>
        <v>#REF!</v>
      </c>
      <c r="GF3" t="e">
        <f>AND(MB!#REF!,"AAAAAG//e7s=")</f>
        <v>#REF!</v>
      </c>
      <c r="GG3" t="e">
        <f>AND(MB!#REF!,"AAAAAG//e7w=")</f>
        <v>#REF!</v>
      </c>
      <c r="GH3" t="e">
        <f>AND(MB!#REF!,"AAAAAG//e70=")</f>
        <v>#REF!</v>
      </c>
      <c r="GI3" t="e">
        <f>AND(MB!#REF!,"AAAAAG//e74=")</f>
        <v>#REF!</v>
      </c>
      <c r="GJ3" t="e">
        <f>AND(MB!#REF!,"AAAAAG//e78=")</f>
        <v>#REF!</v>
      </c>
      <c r="GK3" t="e">
        <f>AND(MB!#REF!,"AAAAAG//e8A=")</f>
        <v>#REF!</v>
      </c>
      <c r="GL3" t="e">
        <f>IF(MB!#REF!,"AAAAAG//e8E=",0)</f>
        <v>#REF!</v>
      </c>
      <c r="GM3" t="e">
        <f>AND(MB!#REF!,"AAAAAG//e8I=")</f>
        <v>#REF!</v>
      </c>
      <c r="GN3" t="e">
        <f>AND(MB!#REF!,"AAAAAG//e8M=")</f>
        <v>#REF!</v>
      </c>
      <c r="GO3" t="e">
        <f>AND(MB!#REF!,"AAAAAG//e8Q=")</f>
        <v>#REF!</v>
      </c>
      <c r="GP3" t="e">
        <f>AND(MB!#REF!,"AAAAAG//e8U=")</f>
        <v>#REF!</v>
      </c>
      <c r="GQ3" t="e">
        <f>AND(MB!#REF!,"AAAAAG//e8Y=")</f>
        <v>#REF!</v>
      </c>
      <c r="GR3" t="e">
        <f>AND(MB!#REF!,"AAAAAG//e8c=")</f>
        <v>#REF!</v>
      </c>
      <c r="GS3" t="e">
        <f>AND(MB!#REF!,"AAAAAG//e8g=")</f>
        <v>#REF!</v>
      </c>
      <c r="GT3" t="e">
        <f>AND(MB!#REF!,"AAAAAG//e8k=")</f>
        <v>#REF!</v>
      </c>
      <c r="GU3" t="e">
        <f>AND(MB!#REF!,"AAAAAG//e8o=")</f>
        <v>#REF!</v>
      </c>
      <c r="GV3" t="e">
        <f>AND(MB!#REF!,"AAAAAG//e8s=")</f>
        <v>#REF!</v>
      </c>
      <c r="GW3" t="e">
        <f>AND(MB!#REF!,"AAAAAG//e8w=")</f>
        <v>#REF!</v>
      </c>
      <c r="GX3" t="e">
        <f>AND(MB!#REF!,"AAAAAG//e80=")</f>
        <v>#REF!</v>
      </c>
      <c r="GY3" t="e">
        <f>AND(MB!#REF!,"AAAAAG//e84=")</f>
        <v>#REF!</v>
      </c>
      <c r="GZ3" t="e">
        <f>AND(MB!#REF!,"AAAAAG//e88=")</f>
        <v>#REF!</v>
      </c>
      <c r="HA3" t="e">
        <f>IF(MB!#REF!,"AAAAAG//e9A=",0)</f>
        <v>#REF!</v>
      </c>
      <c r="HB3" t="e">
        <f>AND(MB!#REF!,"AAAAAG//e9E=")</f>
        <v>#REF!</v>
      </c>
      <c r="HC3" t="e">
        <f>AND(MB!#REF!,"AAAAAG//e9I=")</f>
        <v>#REF!</v>
      </c>
      <c r="HD3" t="e">
        <f>AND(MB!#REF!,"AAAAAG//e9M=")</f>
        <v>#REF!</v>
      </c>
      <c r="HE3" t="e">
        <f>AND(MB!#REF!,"AAAAAG//e9Q=")</f>
        <v>#REF!</v>
      </c>
      <c r="HF3" t="e">
        <f>AND(MB!#REF!,"AAAAAG//e9U=")</f>
        <v>#REF!</v>
      </c>
      <c r="HG3" t="e">
        <f>AND(MB!#REF!,"AAAAAG//e9Y=")</f>
        <v>#REF!</v>
      </c>
      <c r="HH3" t="e">
        <f>AND(MB!#REF!,"AAAAAG//e9c=")</f>
        <v>#REF!</v>
      </c>
      <c r="HI3" t="e">
        <f>AND(MB!#REF!,"AAAAAG//e9g=")</f>
        <v>#REF!</v>
      </c>
      <c r="HJ3" t="e">
        <f>AND(MB!#REF!,"AAAAAG//e9k=")</f>
        <v>#REF!</v>
      </c>
      <c r="HK3" t="e">
        <f>AND(MB!#REF!,"AAAAAG//e9o=")</f>
        <v>#REF!</v>
      </c>
      <c r="HL3" t="e">
        <f>AND(MB!#REF!,"AAAAAG//e9s=")</f>
        <v>#REF!</v>
      </c>
      <c r="HM3" t="e">
        <f>AND(MB!#REF!,"AAAAAG//e9w=")</f>
        <v>#REF!</v>
      </c>
      <c r="HN3" t="e">
        <f>AND(MB!#REF!,"AAAAAG//e90=")</f>
        <v>#REF!</v>
      </c>
      <c r="HO3" t="e">
        <f>AND(MB!#REF!,"AAAAAG//e94=")</f>
        <v>#REF!</v>
      </c>
      <c r="HP3" t="e">
        <f>IF(MB!#REF!,"AAAAAG//e98=",0)</f>
        <v>#REF!</v>
      </c>
      <c r="HQ3" t="e">
        <f>AND(MB!#REF!,"AAAAAG//e+A=")</f>
        <v>#REF!</v>
      </c>
      <c r="HR3" t="e">
        <f>AND(MB!#REF!,"AAAAAG//e+E=")</f>
        <v>#REF!</v>
      </c>
      <c r="HS3" t="e">
        <f>AND(MB!#REF!,"AAAAAG//e+I=")</f>
        <v>#REF!</v>
      </c>
      <c r="HT3" t="e">
        <f>AND(MB!#REF!,"AAAAAG//e+M=")</f>
        <v>#REF!</v>
      </c>
      <c r="HU3" t="e">
        <f>AND(MB!#REF!,"AAAAAG//e+Q=")</f>
        <v>#REF!</v>
      </c>
      <c r="HV3" t="e">
        <f>AND(MB!#REF!,"AAAAAG//e+U=")</f>
        <v>#REF!</v>
      </c>
      <c r="HW3" t="e">
        <f>AND(MB!#REF!,"AAAAAG//e+Y=")</f>
        <v>#REF!</v>
      </c>
      <c r="HX3" t="e">
        <f>AND(MB!#REF!,"AAAAAG//e+c=")</f>
        <v>#REF!</v>
      </c>
      <c r="HY3" t="e">
        <f>AND(MB!#REF!,"AAAAAG//e+g=")</f>
        <v>#REF!</v>
      </c>
      <c r="HZ3" t="e">
        <f>AND(MB!#REF!,"AAAAAG//e+k=")</f>
        <v>#REF!</v>
      </c>
      <c r="IA3" t="e">
        <f>AND(MB!#REF!,"AAAAAG//e+o=")</f>
        <v>#REF!</v>
      </c>
      <c r="IB3" t="e">
        <f>AND(MB!#REF!,"AAAAAG//e+s=")</f>
        <v>#REF!</v>
      </c>
      <c r="IC3" t="e">
        <f>AND(MB!#REF!,"AAAAAG//e+w=")</f>
        <v>#REF!</v>
      </c>
      <c r="ID3" t="e">
        <f>AND(MB!#REF!,"AAAAAG//e+0=")</f>
        <v>#REF!</v>
      </c>
      <c r="IE3" t="e">
        <f>IF(MB!#REF!,"AAAAAG//e+4=",0)</f>
        <v>#REF!</v>
      </c>
      <c r="IF3" t="e">
        <f>AND(MB!#REF!,"AAAAAG//e+8=")</f>
        <v>#REF!</v>
      </c>
      <c r="IG3" t="e">
        <f>AND(MB!#REF!,"AAAAAG//e/A=")</f>
        <v>#REF!</v>
      </c>
      <c r="IH3" t="e">
        <f>AND(MB!#REF!,"AAAAAG//e/E=")</f>
        <v>#REF!</v>
      </c>
      <c r="II3" t="e">
        <f>AND(MB!#REF!,"AAAAAG//e/I=")</f>
        <v>#REF!</v>
      </c>
      <c r="IJ3" t="e">
        <f>AND(MB!#REF!,"AAAAAG//e/M=")</f>
        <v>#REF!</v>
      </c>
      <c r="IK3" t="e">
        <f>AND(MB!#REF!,"AAAAAG//e/Q=")</f>
        <v>#REF!</v>
      </c>
      <c r="IL3" t="e">
        <f>AND(MB!#REF!,"AAAAAG//e/U=")</f>
        <v>#REF!</v>
      </c>
      <c r="IM3" t="e">
        <f>AND(MB!#REF!,"AAAAAG//e/Y=")</f>
        <v>#REF!</v>
      </c>
      <c r="IN3" t="e">
        <f>AND(MB!#REF!,"AAAAAG//e/c=")</f>
        <v>#REF!</v>
      </c>
      <c r="IO3" t="e">
        <f>AND(MB!#REF!,"AAAAAG//e/g=")</f>
        <v>#REF!</v>
      </c>
      <c r="IP3" t="e">
        <f>AND(MB!#REF!,"AAAAAG//e/k=")</f>
        <v>#REF!</v>
      </c>
      <c r="IQ3" t="e">
        <f>AND(MB!#REF!,"AAAAAG//e/o=")</f>
        <v>#REF!</v>
      </c>
      <c r="IR3" t="e">
        <f>AND(MB!#REF!,"AAAAAG//e/s=")</f>
        <v>#REF!</v>
      </c>
      <c r="IS3" t="e">
        <f>AND(MB!#REF!,"AAAAAG//e/w=")</f>
        <v>#REF!</v>
      </c>
      <c r="IT3" t="e">
        <f>IF(MB!#REF!,"AAAAAG//e/0=",0)</f>
        <v>#REF!</v>
      </c>
      <c r="IU3" t="e">
        <f>AND(MB!#REF!,"AAAAAG//e/4=")</f>
        <v>#REF!</v>
      </c>
      <c r="IV3" t="e">
        <f>AND(MB!#REF!,"AAAAAG//e/8=")</f>
        <v>#REF!</v>
      </c>
    </row>
    <row r="4" spans="1:27" ht="12.75">
      <c r="A4" t="e">
        <f>AND(MB!#REF!,"AAAAAHr8/wA=")</f>
        <v>#REF!</v>
      </c>
      <c r="B4" t="e">
        <f>AND(MB!#REF!,"AAAAAHr8/wE=")</f>
        <v>#REF!</v>
      </c>
      <c r="C4" t="e">
        <f>AND(MB!#REF!,"AAAAAHr8/wI=")</f>
        <v>#REF!</v>
      </c>
      <c r="D4" t="e">
        <f>AND(MB!#REF!,"AAAAAHr8/wM=")</f>
        <v>#REF!</v>
      </c>
      <c r="E4" t="e">
        <f>AND(MB!#REF!,"AAAAAHr8/wQ=")</f>
        <v>#REF!</v>
      </c>
      <c r="F4" t="e">
        <f>AND(MB!#REF!,"AAAAAHr8/wU=")</f>
        <v>#REF!</v>
      </c>
      <c r="G4" t="e">
        <f>AND(MB!#REF!,"AAAAAHr8/wY=")</f>
        <v>#REF!</v>
      </c>
      <c r="H4" t="e">
        <f>AND(MB!#REF!,"AAAAAHr8/wc=")</f>
        <v>#REF!</v>
      </c>
      <c r="I4" t="e">
        <f>AND(MB!#REF!,"AAAAAHr8/wg=")</f>
        <v>#REF!</v>
      </c>
      <c r="J4" t="e">
        <f>AND(MB!#REF!,"AAAAAHr8/wk=")</f>
        <v>#REF!</v>
      </c>
      <c r="K4" t="e">
        <f>AND(MB!#REF!,"AAAAAHr8/wo=")</f>
        <v>#REF!</v>
      </c>
      <c r="L4" t="e">
        <f>AND(MB!#REF!,"AAAAAHr8/ws=")</f>
        <v>#REF!</v>
      </c>
      <c r="M4">
        <f>IF(MB!A:A,"AAAAAHr8/ww=",0)</f>
        <v>0</v>
      </c>
      <c r="N4">
        <f>IF(MB!B:B,"AAAAAHr8/w0=",0)</f>
        <v>0</v>
      </c>
      <c r="O4">
        <f>IF(MB!C:C,"AAAAAHr8/w4=",0)</f>
        <v>0</v>
      </c>
      <c r="P4">
        <f>IF(MB!D:D,"AAAAAHr8/w8=",0)</f>
        <v>0</v>
      </c>
      <c r="Q4">
        <f>IF(MB!E:E,"AAAAAHr8/xA=",0)</f>
        <v>0</v>
      </c>
      <c r="R4">
        <f>IF(MB!F:F,"AAAAAHr8/xE=",0)</f>
        <v>0</v>
      </c>
      <c r="S4">
        <f>IF(MB!G:G,"AAAAAHr8/xI=",0)</f>
        <v>0</v>
      </c>
      <c r="T4">
        <f>IF(MB!H:H,"AAAAAHr8/xM=",0)</f>
        <v>0</v>
      </c>
      <c r="U4">
        <f>IF(MB!I:I,"AAAAAHr8/xQ=",0)</f>
        <v>0</v>
      </c>
      <c r="V4">
        <f>IF(MB!J:J,"AAAAAHr8/xU=",0)</f>
        <v>0</v>
      </c>
      <c r="W4">
        <f>IF(MB!K:K,"AAAAAHr8/xY=",0)</f>
        <v>0</v>
      </c>
      <c r="X4" t="e">
        <f>IF(MB!#REF!,"AAAAAHr8/xc=",0)</f>
        <v>#REF!</v>
      </c>
      <c r="Y4">
        <f>IF(MB!L:L,"AAAAAHr8/xg=",0)</f>
        <v>0</v>
      </c>
      <c r="Z4">
        <f>IF(MB!M:M,"AAAAAHr8/xk=",0)</f>
        <v>0</v>
      </c>
      <c r="AA4" t="s">
        <v>17</v>
      </c>
    </row>
    <row r="5" spans="1:20" ht="12.75">
      <c r="A5" t="e">
        <f>IF(MB!2:2,"AAAAAH/n3AA=",0)</f>
        <v>#VALUE!</v>
      </c>
      <c r="B5" t="e">
        <f>AND(MB!A2,"AAAAAH/n3AE=")</f>
        <v>#VALUE!</v>
      </c>
      <c r="C5" t="e">
        <f>AND(MB!B2,"AAAAAH/n3AI=")</f>
        <v>#VALUE!</v>
      </c>
      <c r="D5" t="e">
        <f>AND(MB!C2,"AAAAAH/n3AM=")</f>
        <v>#VALUE!</v>
      </c>
      <c r="E5" t="e">
        <f>AND(MB!D2,"AAAAAH/n3AQ=")</f>
        <v>#VALUE!</v>
      </c>
      <c r="F5" t="e">
        <f>AND(MB!E2,"AAAAAH/n3AU=")</f>
        <v>#VALUE!</v>
      </c>
      <c r="G5" t="e">
        <f>AND(MB!F2,"AAAAAH/n3AY=")</f>
        <v>#VALUE!</v>
      </c>
      <c r="H5" t="e">
        <f>AND(MB!G2,"AAAAAH/n3Ac=")</f>
        <v>#VALUE!</v>
      </c>
      <c r="I5" t="e">
        <f>AND(MB!H2,"AAAAAH/n3Ag=")</f>
        <v>#VALUE!</v>
      </c>
      <c r="J5" t="e">
        <f>AND(MB!I2,"AAAAAH/n3Ak=")</f>
        <v>#VALUE!</v>
      </c>
      <c r="K5" t="str">
        <f>IF(MB!3:3,"AAAAAH/n3Ao=",0)</f>
        <v>AAAAAH/n3Ao=</v>
      </c>
      <c r="L5" t="e">
        <f>AND(MB!A3,"AAAAAH/n3As=")</f>
        <v>#VALUE!</v>
      </c>
      <c r="M5" t="e">
        <f>AND(MB!B3,"AAAAAH/n3Aw=")</f>
        <v>#VALUE!</v>
      </c>
      <c r="N5" t="e">
        <f>AND(MB!C3,"AAAAAH/n3A0=")</f>
        <v>#VALUE!</v>
      </c>
      <c r="O5" t="e">
        <f>AND(MB!D3,"AAAAAH/n3A4=")</f>
        <v>#VALUE!</v>
      </c>
      <c r="P5" t="e">
        <f>AND(MB!E3,"AAAAAH/n3A8=")</f>
        <v>#VALUE!</v>
      </c>
      <c r="Q5" t="e">
        <f>AND(MB!F3,"AAAAAH/n3BA=")</f>
        <v>#VALUE!</v>
      </c>
      <c r="R5" t="e">
        <f>AND(MB!G3,"AAAAAH/n3BE=")</f>
        <v>#VALUE!</v>
      </c>
      <c r="S5" t="e">
        <f>AND(MB!H3,"AAAAAH/n3BI=")</f>
        <v>#VALUE!</v>
      </c>
      <c r="T5" t="e">
        <f>AND(MB!I3,"AAAAAH/n3BM=")</f>
        <v>#VALUE!</v>
      </c>
    </row>
    <row r="6" spans="1:8" ht="12.75">
      <c r="A6" t="e">
        <f>AND(MB!J2,"AAAAADvPNwA=")</f>
        <v>#VALUE!</v>
      </c>
      <c r="B6" t="e">
        <f>AND(MB!K2,"AAAAADvPNwE=")</f>
        <v>#VALUE!</v>
      </c>
      <c r="C6" t="e">
        <f>AND(MB!L2,"AAAAADvPNwI=")</f>
        <v>#VALUE!</v>
      </c>
      <c r="D6" t="e">
        <f>AND(MB!M2,"AAAAADvPNwM=")</f>
        <v>#VALUE!</v>
      </c>
      <c r="E6" t="e">
        <f>AND(MB!J3,"AAAAADvPNwQ=")</f>
        <v>#VALUE!</v>
      </c>
      <c r="F6" t="e">
        <f>AND(MB!K3,"AAAAADvPNwU=")</f>
        <v>#VALUE!</v>
      </c>
      <c r="G6" t="e">
        <f>AND(MB!L3,"AAAAADvPNwY=")</f>
        <v>#VALUE!</v>
      </c>
      <c r="H6" t="e">
        <f>AND(MB!M3,"AAAAADvPNwc=")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KC</cp:lastModifiedBy>
  <dcterms:created xsi:type="dcterms:W3CDTF">2013-02-14T22:35:27Z</dcterms:created>
  <dcterms:modified xsi:type="dcterms:W3CDTF">2013-02-14T22:49:54Z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1Hledmc920ukGkCrKhPWXBGa4cqb8rpkFGNyPFUNZizA</vt:lpwstr>
  </property>
  <property fmtid="{D5CDD505-2E9C-101B-9397-08002B2CF9AE}" pid="4" name="Google.Documents.RevisionId">
    <vt:lpwstr>09664237200981234738</vt:lpwstr>
  </property>
  <property fmtid="{D5CDD505-2E9C-101B-9397-08002B2CF9AE}" pid="5" name="Google.Documents.PreviousRevisionId">
    <vt:lpwstr>08696551453344002074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